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13_ncr:1_{9C46DE9F-E168-4F6C-ABD4-2A603A374768}" xr6:coauthVersionLast="43" xr6:coauthVersionMax="43" xr10:uidLastSave="{00000000-0000-0000-0000-000000000000}"/>
  <bookViews>
    <workbookView xWindow="-120" yWindow="-120" windowWidth="20730" windowHeight="11160" activeTab="3" xr2:uid="{D98EAEDB-AF3F-4AAC-92CD-6137F7F788AD}"/>
  </bookViews>
  <sheets>
    <sheet name="QUADRO COMPETITIVO" sheetId="1" r:id="rId1"/>
    <sheet name="SECUNDÁRIO" sheetId="2" r:id="rId2"/>
    <sheet name="3.º CICLO" sheetId="3" r:id="rId3"/>
    <sheet name="2.º CICL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1" l="1"/>
  <c r="H67" i="1" l="1"/>
  <c r="H66" i="1"/>
  <c r="H63" i="1"/>
  <c r="H62" i="1"/>
  <c r="H55" i="1"/>
  <c r="H54" i="1"/>
  <c r="H49" i="1"/>
  <c r="H48" i="1"/>
  <c r="H45" i="1"/>
  <c r="H44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D49" i="1"/>
  <c r="D45" i="1"/>
  <c r="D41" i="1"/>
  <c r="D39" i="1"/>
  <c r="D38" i="1"/>
  <c r="D37" i="1"/>
  <c r="D35" i="1"/>
  <c r="D34" i="1"/>
  <c r="D33" i="1"/>
  <c r="D31" i="1"/>
  <c r="D30" i="1"/>
  <c r="D29" i="1"/>
  <c r="D27" i="1"/>
  <c r="D26" i="1"/>
  <c r="D25" i="1"/>
  <c r="D23" i="1"/>
  <c r="D22" i="1"/>
  <c r="D21" i="1"/>
  <c r="D19" i="1"/>
  <c r="D18" i="1"/>
  <c r="H17" i="1"/>
  <c r="D17" i="1"/>
  <c r="H16" i="1"/>
  <c r="H15" i="1"/>
  <c r="D15" i="1"/>
  <c r="H14" i="1"/>
  <c r="D14" i="1"/>
  <c r="H13" i="1"/>
  <c r="D13" i="1"/>
  <c r="H12" i="1"/>
  <c r="D12" i="1"/>
  <c r="H11" i="1"/>
  <c r="D11" i="1"/>
  <c r="H10" i="1"/>
  <c r="D10" i="1"/>
  <c r="H9" i="1"/>
  <c r="D9" i="1"/>
  <c r="H8" i="1"/>
  <c r="D8" i="1"/>
  <c r="H7" i="1"/>
  <c r="D7" i="1"/>
  <c r="D6" i="1"/>
  <c r="H6" i="1"/>
  <c r="D5" i="1" l="1"/>
  <c r="H4" i="1"/>
  <c r="D4" i="1"/>
  <c r="N15" i="4"/>
  <c r="L15" i="4"/>
  <c r="N14" i="4"/>
  <c r="L14" i="4"/>
  <c r="N13" i="4"/>
  <c r="L13" i="4"/>
  <c r="N9" i="4"/>
  <c r="L9" i="4"/>
  <c r="N8" i="4"/>
  <c r="L8" i="4"/>
  <c r="N7" i="4"/>
  <c r="L7" i="4"/>
  <c r="N6" i="4"/>
  <c r="L6" i="4"/>
  <c r="N20" i="3"/>
  <c r="L20" i="3"/>
  <c r="N18" i="3"/>
  <c r="L18" i="3"/>
  <c r="N14" i="3"/>
  <c r="L14" i="3"/>
  <c r="N13" i="3"/>
  <c r="L13" i="3"/>
  <c r="N12" i="3"/>
  <c r="L12" i="3"/>
  <c r="N8" i="3" l="1"/>
  <c r="L8" i="3"/>
  <c r="N7" i="3"/>
  <c r="L7" i="3"/>
  <c r="N6" i="3"/>
  <c r="L6" i="3"/>
  <c r="J15" i="4"/>
  <c r="G15" i="4"/>
  <c r="F15" i="4"/>
  <c r="J14" i="4"/>
  <c r="G14" i="4"/>
  <c r="F14" i="4"/>
  <c r="J13" i="4"/>
  <c r="G13" i="4"/>
  <c r="F13" i="4"/>
  <c r="F9" i="4"/>
  <c r="G9" i="4"/>
  <c r="J9" i="4"/>
  <c r="J8" i="4"/>
  <c r="G8" i="4"/>
  <c r="F8" i="4"/>
  <c r="J7" i="4"/>
  <c r="G7" i="4"/>
  <c r="F7" i="4"/>
  <c r="J6" i="4"/>
  <c r="G6" i="4"/>
  <c r="F6" i="4"/>
  <c r="J20" i="3"/>
  <c r="G20" i="3"/>
  <c r="F20" i="3"/>
  <c r="J19" i="3"/>
  <c r="G19" i="3"/>
  <c r="F19" i="3"/>
  <c r="J18" i="3"/>
  <c r="G18" i="3"/>
  <c r="F18" i="3"/>
  <c r="J14" i="3"/>
  <c r="G14" i="3"/>
  <c r="F14" i="3"/>
  <c r="J13" i="3"/>
  <c r="G13" i="3"/>
  <c r="F13" i="3"/>
  <c r="J12" i="3"/>
  <c r="G12" i="3"/>
  <c r="F12" i="3"/>
  <c r="G8" i="3"/>
  <c r="F8" i="3"/>
  <c r="G7" i="3"/>
  <c r="F7" i="3"/>
  <c r="G6" i="3"/>
  <c r="F6" i="3"/>
  <c r="N32" i="2"/>
  <c r="L32" i="2"/>
  <c r="N31" i="2"/>
  <c r="L31" i="2"/>
  <c r="N30" i="2"/>
  <c r="L30" i="2"/>
  <c r="N26" i="2"/>
  <c r="L26" i="2"/>
  <c r="N25" i="2"/>
  <c r="L25" i="2"/>
  <c r="N24" i="2"/>
  <c r="L24" i="2"/>
  <c r="N20" i="2"/>
  <c r="L20" i="2"/>
  <c r="N19" i="2"/>
  <c r="L19" i="2"/>
  <c r="N18" i="2"/>
  <c r="L18" i="2"/>
  <c r="N14" i="2"/>
  <c r="L14" i="2"/>
  <c r="N13" i="2"/>
  <c r="L13" i="2"/>
  <c r="N12" i="2"/>
  <c r="L12" i="2"/>
  <c r="N8" i="2"/>
  <c r="N7" i="2"/>
  <c r="N6" i="2"/>
  <c r="L8" i="2"/>
  <c r="L7" i="2"/>
  <c r="L6" i="2"/>
  <c r="F31" i="2"/>
  <c r="F32" i="2"/>
  <c r="F30" i="2"/>
  <c r="F25" i="2"/>
  <c r="F26" i="2"/>
  <c r="F24" i="2"/>
  <c r="F19" i="2"/>
  <c r="F20" i="2"/>
  <c r="F18" i="2"/>
  <c r="G31" i="2"/>
  <c r="G32" i="2"/>
  <c r="G30" i="2"/>
  <c r="G25" i="2"/>
  <c r="G26" i="2"/>
  <c r="G24" i="2"/>
  <c r="G19" i="2"/>
  <c r="G20" i="2"/>
  <c r="G18" i="2"/>
  <c r="G14" i="2"/>
  <c r="G13" i="2"/>
  <c r="G12" i="2"/>
  <c r="G7" i="2"/>
  <c r="G8" i="2"/>
  <c r="G6" i="2"/>
  <c r="F13" i="2"/>
  <c r="F14" i="2"/>
  <c r="F12" i="2"/>
  <c r="F8" i="2"/>
  <c r="F7" i="2"/>
  <c r="F6" i="2"/>
  <c r="J30" i="2" l="1"/>
  <c r="J20" i="2"/>
  <c r="J8" i="3"/>
  <c r="J7" i="3"/>
  <c r="J6" i="3"/>
  <c r="J32" i="2"/>
  <c r="J31" i="2"/>
  <c r="J26" i="2"/>
  <c r="J25" i="2"/>
  <c r="J24" i="2"/>
  <c r="J19" i="2"/>
  <c r="J18" i="2"/>
  <c r="J14" i="2"/>
  <c r="J13" i="2"/>
  <c r="J12" i="2"/>
  <c r="J8" i="2"/>
  <c r="J7" i="2"/>
  <c r="J6" i="2"/>
</calcChain>
</file>

<file path=xl/sharedStrings.xml><?xml version="1.0" encoding="utf-8"?>
<sst xmlns="http://schemas.openxmlformats.org/spreadsheetml/2006/main" count="315" uniqueCount="84">
  <si>
    <t>QUADRO COMPETITIVO - TORNEIO VOLEI DUPLAS 2019</t>
  </si>
  <si>
    <t>Fase/Ciclo:</t>
  </si>
  <si>
    <t>Hora:</t>
  </si>
  <si>
    <t>Campo</t>
  </si>
  <si>
    <t>Jogo</t>
  </si>
  <si>
    <t>P</t>
  </si>
  <si>
    <t>1ª JORNADA - SEC</t>
  </si>
  <si>
    <t>2ª JORNADA - SEC</t>
  </si>
  <si>
    <t>Dupla</t>
  </si>
  <si>
    <t>AMIGÁVEL</t>
  </si>
  <si>
    <t>Bernardo R. / Guilherme M.</t>
  </si>
  <si>
    <t>1ª JORNADA - 3º CIC</t>
  </si>
  <si>
    <t>1ª JORNADA - 2º CIC</t>
  </si>
  <si>
    <t>2ª JORNADA - 3º CIC</t>
  </si>
  <si>
    <t>2ª JORNADA - 2º CIC</t>
  </si>
  <si>
    <t>3ª JORNADA - 3º CIC</t>
  </si>
  <si>
    <t>3ª JORNADA - 2º CIC</t>
  </si>
  <si>
    <t>MEIA-FINAL - 3º CIC</t>
  </si>
  <si>
    <t>MEIA-FINAL - 2º CIC</t>
  </si>
  <si>
    <t>3ª JORNADA - SEC</t>
  </si>
  <si>
    <t>Mateus M. / Pedro P.</t>
  </si>
  <si>
    <t>QUARTOS-FINAL - SEC</t>
  </si>
  <si>
    <t>3/4 LUGAR - 2º CIC</t>
  </si>
  <si>
    <t>3/4 LUGAR - 3º CIC</t>
  </si>
  <si>
    <t>MEIA-FINAL - SEC</t>
  </si>
  <si>
    <t>Tomás S. / Paul V.</t>
  </si>
  <si>
    <t>3.º/4. LUGAR - SEC</t>
  </si>
  <si>
    <t>FINAL - 2.º CIC</t>
  </si>
  <si>
    <t>FINAL - 3.º CIC</t>
  </si>
  <si>
    <t>FINAL - SEC</t>
  </si>
  <si>
    <t>ENTREGA DE PRÉMIOS</t>
  </si>
  <si>
    <t>GRUPOS DE SECUNDÁRIO - TORNEIO VOLEI DUPLAS 2019</t>
  </si>
  <si>
    <t>Grupo A</t>
  </si>
  <si>
    <t>Lugar</t>
  </si>
  <si>
    <t>Pontos</t>
  </si>
  <si>
    <t>Jogos</t>
  </si>
  <si>
    <t>Vitórias</t>
  </si>
  <si>
    <t>Derrotas</t>
  </si>
  <si>
    <t>Diferença Pontos</t>
  </si>
  <si>
    <t>Pontos Marcados</t>
  </si>
  <si>
    <t>Pontos Sofridos</t>
  </si>
  <si>
    <t>Grupo B</t>
  </si>
  <si>
    <t>Grupo C</t>
  </si>
  <si>
    <t>Grupo D</t>
  </si>
  <si>
    <t>Grupo E</t>
  </si>
  <si>
    <t>GRUPOS DE 3.º CICLO - TORNEIO VOLEI DUPLAS 2019</t>
  </si>
  <si>
    <t>GRUPOS DE 2.ºCICLO - TORNEIO VOLEI DUPLAS 2019</t>
  </si>
  <si>
    <t>Cristiano Marques e Lucas Sá</t>
  </si>
  <si>
    <t>Ana Luísa e Solange</t>
  </si>
  <si>
    <t>Rodrigo Freitas e Pedro Araújo</t>
  </si>
  <si>
    <t>Leonor Rodrigues e Maria Mariana</t>
  </si>
  <si>
    <t>João Tomás Monteiro e David Góis</t>
  </si>
  <si>
    <t>Tiago Neves e Lucas Neves</t>
  </si>
  <si>
    <t>Margarida Góis e Ana Leonor Jesus</t>
  </si>
  <si>
    <t>João Fernandes e Sara Jesus</t>
  </si>
  <si>
    <t>João Afonso e João Teixeira</t>
  </si>
  <si>
    <t>Quito e Artur Vieira</t>
  </si>
  <si>
    <t>Tomás Quintal e Eduardo Diaz</t>
  </si>
  <si>
    <t>Diogo Olim e Tiago Xavier</t>
  </si>
  <si>
    <t>Paulo Fernande e Francisco Sousa</t>
  </si>
  <si>
    <t>Rodrigo Freitas e Daniel Araújo</t>
  </si>
  <si>
    <t>João Paulo e Daniel Rodrigues</t>
  </si>
  <si>
    <t>Dinarte Freitas e Carlota Neves</t>
  </si>
  <si>
    <t>Filipe Jorge e Francisca Freitas</t>
  </si>
  <si>
    <t>Inês Pinto e Beatriz Moura</t>
  </si>
  <si>
    <t>Claúdio Lima e Mariana Vieira</t>
  </si>
  <si>
    <t>João Noronha e Ulisses Gouveia</t>
  </si>
  <si>
    <t>Rodrigo Spínola e Guilherme Jesus</t>
  </si>
  <si>
    <t>Bruno Caires e Gonçalo Sousa</t>
  </si>
  <si>
    <t>Carlota Freitas e Marco Estrela</t>
  </si>
  <si>
    <t>João Pedro e Sara Cavaleiro</t>
  </si>
  <si>
    <t>Afonso Correia e Carolina Freitas</t>
  </si>
  <si>
    <t>Alexandre Figueira e Jorge Gouveia</t>
  </si>
  <si>
    <t>Filipe Nóbrega e Miguel Alves</t>
  </si>
  <si>
    <t>Miguel Freitas e Adriano Vieira</t>
  </si>
  <si>
    <t>|</t>
  </si>
  <si>
    <t>Vitor Teixeira e Ronaldo Moreira</t>
  </si>
  <si>
    <t>Paulo Fernandes e Francisco Sousa</t>
  </si>
  <si>
    <t>Profs. Diogo Sousa e Pedro Gonçalves</t>
  </si>
  <si>
    <t>Liliana Gomes e João Catanho</t>
  </si>
  <si>
    <t>1º</t>
  </si>
  <si>
    <t>2º</t>
  </si>
  <si>
    <t>3º</t>
  </si>
  <si>
    <t>4º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</si>
</sst>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0" fontId="0" fillId="3" borderId="5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0" fontId="0" fillId="3" borderId="8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0" fontId="0" fillId="3" borderId="8" xfId="0" applyNumberFormat="1" applyFill="1" applyBorder="1" applyAlignment="1">
      <alignment horizontal="center" vertical="center"/>
    </xf>
    <xf numFmtId="20" fontId="0" fillId="3" borderId="9" xfId="0" applyNumberForma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5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E2679-61EB-46BD-9F04-697D84ECC9D4}">
  <dimension ref="A1:K92"/>
  <sheetViews>
    <sheetView zoomScaleNormal="100" workbookViewId="0">
      <selection activeCell="H24" sqref="H24:I24"/>
    </sheetView>
  </sheetViews>
  <sheetFormatPr defaultRowHeight="15" x14ac:dyDescent="0.25"/>
  <cols>
    <col min="1" max="1" width="4.85546875" customWidth="1"/>
    <col min="4" max="5" width="14.28515625" customWidth="1"/>
    <col min="6" max="7" width="3" customWidth="1"/>
    <col min="8" max="9" width="14.28515625" customWidth="1"/>
    <col min="10" max="11" width="6.7109375" customWidth="1"/>
  </cols>
  <sheetData>
    <row r="1" spans="1:1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5.75" thickBot="1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5.75" thickBot="1" x14ac:dyDescent="0.3">
      <c r="A3" s="14" t="s">
        <v>4</v>
      </c>
      <c r="B3" s="49" t="s">
        <v>1</v>
      </c>
      <c r="C3" s="49"/>
      <c r="D3" s="49" t="s">
        <v>8</v>
      </c>
      <c r="E3" s="49"/>
      <c r="F3" s="15" t="s">
        <v>5</v>
      </c>
      <c r="G3" s="15" t="s">
        <v>5</v>
      </c>
      <c r="H3" s="49" t="s">
        <v>8</v>
      </c>
      <c r="I3" s="49"/>
      <c r="J3" s="15" t="s">
        <v>2</v>
      </c>
      <c r="K3" s="16" t="s">
        <v>3</v>
      </c>
    </row>
    <row r="4" spans="1:11" x14ac:dyDescent="0.25">
      <c r="A4" s="17">
        <v>1</v>
      </c>
      <c r="B4" s="56" t="s">
        <v>6</v>
      </c>
      <c r="C4" s="56"/>
      <c r="D4" s="57" t="str">
        <f>SECUNDÁRIO!B7</f>
        <v>Profs. Diogo Sousa e Pedro Gonçalves</v>
      </c>
      <c r="E4" s="57"/>
      <c r="F4" s="30">
        <v>15</v>
      </c>
      <c r="G4" s="30">
        <v>5</v>
      </c>
      <c r="H4" s="56" t="str">
        <f>SECUNDÁRIO!B8</f>
        <v>João Pedro e Sara Cavaleiro</v>
      </c>
      <c r="I4" s="56"/>
      <c r="J4" s="18">
        <v>0.33333333333333331</v>
      </c>
      <c r="K4" s="19">
        <v>1</v>
      </c>
    </row>
    <row r="5" spans="1:11" x14ac:dyDescent="0.25">
      <c r="A5" s="4">
        <v>2</v>
      </c>
      <c r="B5" s="44" t="s">
        <v>6</v>
      </c>
      <c r="C5" s="44"/>
      <c r="D5" s="44" t="str">
        <f>SECUNDÁRIO!B13</f>
        <v>Filipe Jorge e Francisca Freitas</v>
      </c>
      <c r="E5" s="44"/>
      <c r="F5" s="29">
        <v>5</v>
      </c>
      <c r="G5" s="29">
        <v>15</v>
      </c>
      <c r="H5" s="44" t="str">
        <f>SECUNDÁRIO!B14</f>
        <v>Filipe Nóbrega e Miguel Alves</v>
      </c>
      <c r="I5" s="44"/>
      <c r="J5" s="6">
        <v>0.33333333333333331</v>
      </c>
      <c r="K5" s="7">
        <v>2</v>
      </c>
    </row>
    <row r="6" spans="1:11" x14ac:dyDescent="0.25">
      <c r="A6" s="4">
        <v>3</v>
      </c>
      <c r="B6" s="46" t="s">
        <v>11</v>
      </c>
      <c r="C6" s="46"/>
      <c r="D6" s="58" t="str">
        <f>'3.º CICLO'!B7</f>
        <v>Quito e Artur Vieira</v>
      </c>
      <c r="E6" s="58"/>
      <c r="F6" s="28">
        <v>15</v>
      </c>
      <c r="G6" s="28">
        <v>9</v>
      </c>
      <c r="H6" s="46" t="str">
        <f>'3.º CICLO'!B8</f>
        <v>João Afonso e João Teixeira</v>
      </c>
      <c r="I6" s="46"/>
      <c r="J6" s="8">
        <v>0.33333333333333331</v>
      </c>
      <c r="K6" s="9">
        <v>3</v>
      </c>
    </row>
    <row r="7" spans="1:11" x14ac:dyDescent="0.25">
      <c r="A7" s="4">
        <v>4</v>
      </c>
      <c r="B7" s="46" t="s">
        <v>12</v>
      </c>
      <c r="C7" s="46"/>
      <c r="D7" s="46" t="str">
        <f>'2.º CICLO'!B9</f>
        <v>Rodrigo Freitas e Pedro Araújo</v>
      </c>
      <c r="E7" s="46"/>
      <c r="F7" s="28">
        <v>15</v>
      </c>
      <c r="G7" s="28">
        <v>0</v>
      </c>
      <c r="H7" s="47" t="str">
        <f>'2.º CICLO'!B6</f>
        <v>Leonor Rodrigues e Maria Mariana</v>
      </c>
      <c r="I7" s="47"/>
      <c r="J7" s="8">
        <v>0.33333333333333331</v>
      </c>
      <c r="K7" s="9">
        <v>4</v>
      </c>
    </row>
    <row r="8" spans="1:11" x14ac:dyDescent="0.25">
      <c r="A8" s="4">
        <v>5</v>
      </c>
      <c r="B8" s="44" t="s">
        <v>6</v>
      </c>
      <c r="C8" s="44"/>
      <c r="D8" s="44" t="str">
        <f>SECUNDÁRIO!B19</f>
        <v>Claúdio Lima e Mariana Vieira</v>
      </c>
      <c r="E8" s="44"/>
      <c r="F8" s="29">
        <v>3</v>
      </c>
      <c r="G8" s="29">
        <v>15</v>
      </c>
      <c r="H8" s="43" t="str">
        <f>SECUNDÁRIO!B20</f>
        <v>Vitor Teixeira e Ronaldo Moreira</v>
      </c>
      <c r="I8" s="43"/>
      <c r="J8" s="6">
        <v>0.34027777777777773</v>
      </c>
      <c r="K8" s="7">
        <v>1</v>
      </c>
    </row>
    <row r="9" spans="1:11" x14ac:dyDescent="0.25">
      <c r="A9" s="4">
        <v>6</v>
      </c>
      <c r="B9" s="44" t="s">
        <v>6</v>
      </c>
      <c r="C9" s="44"/>
      <c r="D9" s="44" t="str">
        <f>SECUNDÁRIO!B25</f>
        <v>Bruno Caires e Gonçalo Sousa</v>
      </c>
      <c r="E9" s="44"/>
      <c r="F9" s="29">
        <v>9</v>
      </c>
      <c r="G9" s="29">
        <v>15</v>
      </c>
      <c r="H9" s="44" t="str">
        <f>SECUNDÁRIO!B26</f>
        <v>Miguel Freitas e Adriano Vieira</v>
      </c>
      <c r="I9" s="44"/>
      <c r="J9" s="6">
        <v>0.34027777777777773</v>
      </c>
      <c r="K9" s="7">
        <v>2</v>
      </c>
    </row>
    <row r="10" spans="1:11" x14ac:dyDescent="0.25">
      <c r="A10" s="4">
        <v>7</v>
      </c>
      <c r="B10" s="46" t="s">
        <v>11</v>
      </c>
      <c r="C10" s="46"/>
      <c r="D10" s="47" t="str">
        <f>'3.º CICLO'!B13</f>
        <v>Paulo Fernandes e Francisco Sousa</v>
      </c>
      <c r="E10" s="47"/>
      <c r="F10" s="28">
        <v>15</v>
      </c>
      <c r="G10" s="28">
        <v>8</v>
      </c>
      <c r="H10" s="46" t="str">
        <f>'3.º CICLO'!B14</f>
        <v>Tomás Quintal e Eduardo Diaz</v>
      </c>
      <c r="I10" s="46"/>
      <c r="J10" s="8">
        <v>0.34027777777777773</v>
      </c>
      <c r="K10" s="9">
        <v>3</v>
      </c>
    </row>
    <row r="11" spans="1:11" x14ac:dyDescent="0.25">
      <c r="A11" s="4">
        <v>8</v>
      </c>
      <c r="B11" s="46" t="s">
        <v>12</v>
      </c>
      <c r="C11" s="46"/>
      <c r="D11" s="47" t="str">
        <f>'2.º CICLO'!B7</f>
        <v>Margarida Góis e Ana Leonor Jesus</v>
      </c>
      <c r="E11" s="47"/>
      <c r="F11" s="28">
        <v>6</v>
      </c>
      <c r="G11" s="28">
        <v>15</v>
      </c>
      <c r="H11" s="46" t="str">
        <f>'2.º CICLO'!B8</f>
        <v>Tiago Neves e Lucas Neves</v>
      </c>
      <c r="I11" s="46"/>
      <c r="J11" s="8">
        <v>0.34027777777777773</v>
      </c>
      <c r="K11" s="9">
        <v>4</v>
      </c>
    </row>
    <row r="12" spans="1:11" x14ac:dyDescent="0.25">
      <c r="A12" s="4">
        <v>9</v>
      </c>
      <c r="B12" s="44" t="s">
        <v>6</v>
      </c>
      <c r="C12" s="44"/>
      <c r="D12" s="43" t="str">
        <f>SECUNDÁRIO!B31</f>
        <v>Rodrigo Spínola e Guilherme Jesus</v>
      </c>
      <c r="E12" s="43"/>
      <c r="F12" s="29">
        <v>7</v>
      </c>
      <c r="G12" s="29">
        <v>15</v>
      </c>
      <c r="H12" s="44" t="str">
        <f>SECUNDÁRIO!B32</f>
        <v>Dinarte Freitas e Carlota Neves</v>
      </c>
      <c r="I12" s="44"/>
      <c r="J12" s="6">
        <v>0.34722222222222227</v>
      </c>
      <c r="K12" s="7">
        <v>1</v>
      </c>
    </row>
    <row r="13" spans="1:11" x14ac:dyDescent="0.25">
      <c r="A13" s="4">
        <v>10</v>
      </c>
      <c r="B13" s="44" t="s">
        <v>7</v>
      </c>
      <c r="C13" s="44"/>
      <c r="D13" s="43" t="str">
        <f>SECUNDÁRIO!B6</f>
        <v>Alexandre Figueira e Jorge Gouveia</v>
      </c>
      <c r="E13" s="43"/>
      <c r="F13" s="29">
        <v>15</v>
      </c>
      <c r="G13" s="29">
        <v>9</v>
      </c>
      <c r="H13" s="53" t="str">
        <f>SECUNDÁRIO!B7</f>
        <v>Profs. Diogo Sousa e Pedro Gonçalves</v>
      </c>
      <c r="I13" s="53"/>
      <c r="J13" s="6">
        <v>0.34722222222222227</v>
      </c>
      <c r="K13" s="7">
        <v>2</v>
      </c>
    </row>
    <row r="14" spans="1:11" x14ac:dyDescent="0.25">
      <c r="A14" s="4">
        <v>11</v>
      </c>
      <c r="B14" s="46" t="s">
        <v>11</v>
      </c>
      <c r="C14" s="46"/>
      <c r="D14" s="46" t="str">
        <f>'3.º CICLO'!B19</f>
        <v>Rodrigo Freitas e Daniel Araújo</v>
      </c>
      <c r="E14" s="46"/>
      <c r="F14" s="28">
        <v>0</v>
      </c>
      <c r="G14" s="28">
        <v>15</v>
      </c>
      <c r="H14" s="46" t="str">
        <f>'3.º CICLO'!B20</f>
        <v>João Fernandes e Sara Jesus</v>
      </c>
      <c r="I14" s="46"/>
      <c r="J14" s="8">
        <v>0.34722222222222227</v>
      </c>
      <c r="K14" s="9">
        <v>3</v>
      </c>
    </row>
    <row r="15" spans="1:11" x14ac:dyDescent="0.25">
      <c r="A15" s="4">
        <v>12</v>
      </c>
      <c r="B15" s="46" t="s">
        <v>12</v>
      </c>
      <c r="C15" s="46"/>
      <c r="D15" s="46" t="str">
        <f>'2.º CICLO'!B14</f>
        <v>Ana Luísa e Solange</v>
      </c>
      <c r="E15" s="46"/>
      <c r="F15" s="28" t="s">
        <v>75</v>
      </c>
      <c r="G15" s="28" t="s">
        <v>75</v>
      </c>
      <c r="H15" s="46" t="str">
        <f>'2.º CICLO'!B15</f>
        <v>Cristiano Marques e Lucas Sá</v>
      </c>
      <c r="I15" s="46"/>
      <c r="J15" s="8">
        <v>0.34722222222222227</v>
      </c>
      <c r="K15" s="9">
        <v>4</v>
      </c>
    </row>
    <row r="16" spans="1:11" x14ac:dyDescent="0.25">
      <c r="A16" s="4">
        <v>13</v>
      </c>
      <c r="B16" s="44" t="s">
        <v>9</v>
      </c>
      <c r="C16" s="44"/>
      <c r="D16" s="44" t="s">
        <v>10</v>
      </c>
      <c r="E16" s="44"/>
      <c r="F16" s="29" t="s">
        <v>75</v>
      </c>
      <c r="G16" s="29" t="s">
        <v>75</v>
      </c>
      <c r="H16" s="44" t="str">
        <f>SECUNDÁRIO!B8</f>
        <v>João Pedro e Sara Cavaleiro</v>
      </c>
      <c r="I16" s="44"/>
      <c r="J16" s="6">
        <v>0.35416666666666669</v>
      </c>
      <c r="K16" s="7">
        <v>1</v>
      </c>
    </row>
    <row r="17" spans="1:11" x14ac:dyDescent="0.25">
      <c r="A17" s="4">
        <v>14</v>
      </c>
      <c r="B17" s="44" t="s">
        <v>7</v>
      </c>
      <c r="C17" s="44"/>
      <c r="D17" s="44" t="str">
        <f>SECUNDÁRIO!B12</f>
        <v>Inês Pinto e Beatriz Moura</v>
      </c>
      <c r="E17" s="44"/>
      <c r="F17" s="29">
        <v>15</v>
      </c>
      <c r="G17" s="29">
        <v>1</v>
      </c>
      <c r="H17" s="44" t="str">
        <f>SECUNDÁRIO!B13</f>
        <v>Filipe Jorge e Francisca Freitas</v>
      </c>
      <c r="I17" s="44"/>
      <c r="J17" s="6">
        <v>0.35416666666666669</v>
      </c>
      <c r="K17" s="7">
        <v>2</v>
      </c>
    </row>
    <row r="18" spans="1:11" x14ac:dyDescent="0.25">
      <c r="A18" s="4">
        <v>15</v>
      </c>
      <c r="B18" s="46" t="s">
        <v>13</v>
      </c>
      <c r="C18" s="46"/>
      <c r="D18" s="47" t="str">
        <f>'3.º CICLO'!B6</f>
        <v>Liliana Gomes e João Catanho</v>
      </c>
      <c r="E18" s="47"/>
      <c r="F18" s="28">
        <v>15</v>
      </c>
      <c r="G18" s="28">
        <v>11</v>
      </c>
      <c r="H18" s="46" t="str">
        <f>'3.º CICLO'!B7</f>
        <v>Quito e Artur Vieira</v>
      </c>
      <c r="I18" s="46"/>
      <c r="J18" s="8">
        <v>0.35416666666666669</v>
      </c>
      <c r="K18" s="9">
        <v>3</v>
      </c>
    </row>
    <row r="19" spans="1:11" x14ac:dyDescent="0.25">
      <c r="A19" s="4">
        <v>16</v>
      </c>
      <c r="B19" s="46" t="s">
        <v>14</v>
      </c>
      <c r="C19" s="46"/>
      <c r="D19" s="46" t="str">
        <f>'2.º CICLO'!B8</f>
        <v>Tiago Neves e Lucas Neves</v>
      </c>
      <c r="E19" s="46"/>
      <c r="F19" s="28">
        <v>15</v>
      </c>
      <c r="G19" s="28">
        <v>7</v>
      </c>
      <c r="H19" s="46" t="str">
        <f>'2.º CICLO'!B9</f>
        <v>Rodrigo Freitas e Pedro Araújo</v>
      </c>
      <c r="I19" s="46"/>
      <c r="J19" s="8">
        <v>0.35416666666666669</v>
      </c>
      <c r="K19" s="9">
        <v>4</v>
      </c>
    </row>
    <row r="20" spans="1:11" x14ac:dyDescent="0.25">
      <c r="A20" s="4">
        <v>17</v>
      </c>
      <c r="B20" s="44" t="s">
        <v>9</v>
      </c>
      <c r="C20" s="44"/>
      <c r="D20" s="44" t="s">
        <v>25</v>
      </c>
      <c r="E20" s="44"/>
      <c r="F20" s="29" t="s">
        <v>75</v>
      </c>
      <c r="G20" s="29" t="s">
        <v>75</v>
      </c>
      <c r="H20" s="44" t="str">
        <f>SECUNDÁRIO!B14</f>
        <v>Filipe Nóbrega e Miguel Alves</v>
      </c>
      <c r="I20" s="44"/>
      <c r="J20" s="6">
        <v>0.3611111111111111</v>
      </c>
      <c r="K20" s="7">
        <v>1</v>
      </c>
    </row>
    <row r="21" spans="1:11" x14ac:dyDescent="0.25">
      <c r="A21" s="4">
        <v>18</v>
      </c>
      <c r="B21" s="44" t="s">
        <v>7</v>
      </c>
      <c r="C21" s="44"/>
      <c r="D21" s="44" t="str">
        <f>SECUNDÁRIO!B18</f>
        <v>João Noronha e Ulisses Gouveia</v>
      </c>
      <c r="E21" s="44"/>
      <c r="F21" s="29">
        <v>15</v>
      </c>
      <c r="G21" s="29">
        <v>6</v>
      </c>
      <c r="H21" s="44" t="str">
        <f>SECUNDÁRIO!B19</f>
        <v>Claúdio Lima e Mariana Vieira</v>
      </c>
      <c r="I21" s="44"/>
      <c r="J21" s="6">
        <v>0.3611111111111111</v>
      </c>
      <c r="K21" s="7">
        <v>2</v>
      </c>
    </row>
    <row r="22" spans="1:11" x14ac:dyDescent="0.25">
      <c r="A22" s="4">
        <v>19</v>
      </c>
      <c r="B22" s="46" t="s">
        <v>13</v>
      </c>
      <c r="C22" s="46"/>
      <c r="D22" s="46" t="str">
        <f>'3.º CICLO'!B12</f>
        <v>Diogo Olim e Tiago Xavier</v>
      </c>
      <c r="E22" s="46"/>
      <c r="F22" s="28">
        <v>0</v>
      </c>
      <c r="G22" s="28">
        <v>15</v>
      </c>
      <c r="H22" s="47" t="str">
        <f>'3.º CICLO'!B13</f>
        <v>Paulo Fernandes e Francisco Sousa</v>
      </c>
      <c r="I22" s="47"/>
      <c r="J22" s="8">
        <v>0.3611111111111111</v>
      </c>
      <c r="K22" s="9">
        <v>3</v>
      </c>
    </row>
    <row r="23" spans="1:11" x14ac:dyDescent="0.25">
      <c r="A23" s="4">
        <v>20</v>
      </c>
      <c r="B23" s="46" t="s">
        <v>14</v>
      </c>
      <c r="C23" s="46"/>
      <c r="D23" s="47" t="str">
        <f>'2.º CICLO'!B6</f>
        <v>Leonor Rodrigues e Maria Mariana</v>
      </c>
      <c r="E23" s="47"/>
      <c r="F23" s="28">
        <v>15</v>
      </c>
      <c r="G23" s="28">
        <v>2</v>
      </c>
      <c r="H23" s="47" t="str">
        <f>'2.º CICLO'!B7</f>
        <v>Margarida Góis e Ana Leonor Jesus</v>
      </c>
      <c r="I23" s="47"/>
      <c r="J23" s="8">
        <v>0.3611111111111111</v>
      </c>
      <c r="K23" s="9">
        <v>4</v>
      </c>
    </row>
    <row r="24" spans="1:11" x14ac:dyDescent="0.25">
      <c r="A24" s="4">
        <v>21</v>
      </c>
      <c r="B24" s="44" t="s">
        <v>9</v>
      </c>
      <c r="C24" s="44"/>
      <c r="D24" s="44" t="s">
        <v>20</v>
      </c>
      <c r="E24" s="44"/>
      <c r="F24" s="29" t="s">
        <v>75</v>
      </c>
      <c r="G24" s="29" t="s">
        <v>75</v>
      </c>
      <c r="H24" s="43" t="str">
        <f>SECUNDÁRIO!B20</f>
        <v>Vitor Teixeira e Ronaldo Moreira</v>
      </c>
      <c r="I24" s="43"/>
      <c r="J24" s="6">
        <v>0.36805555555555558</v>
      </c>
      <c r="K24" s="7">
        <v>1</v>
      </c>
    </row>
    <row r="25" spans="1:11" x14ac:dyDescent="0.25">
      <c r="A25" s="4">
        <v>22</v>
      </c>
      <c r="B25" s="44" t="s">
        <v>7</v>
      </c>
      <c r="C25" s="44"/>
      <c r="D25" s="43" t="str">
        <f>SECUNDÁRIO!B24</f>
        <v>Afonso Correia e Carolina Freitas</v>
      </c>
      <c r="E25" s="43"/>
      <c r="F25" s="29">
        <v>15</v>
      </c>
      <c r="G25" s="29">
        <v>6</v>
      </c>
      <c r="H25" s="44" t="str">
        <f>SECUNDÁRIO!B25</f>
        <v>Bruno Caires e Gonçalo Sousa</v>
      </c>
      <c r="I25" s="44"/>
      <c r="J25" s="6">
        <v>0.36805555555555558</v>
      </c>
      <c r="K25" s="7">
        <v>2</v>
      </c>
    </row>
    <row r="26" spans="1:11" x14ac:dyDescent="0.25">
      <c r="A26" s="4">
        <v>23</v>
      </c>
      <c r="B26" s="46" t="s">
        <v>13</v>
      </c>
      <c r="C26" s="46"/>
      <c r="D26" s="46" t="str">
        <f>'3.º CICLO'!B18</f>
        <v>João Paulo e Daniel Rodrigues</v>
      </c>
      <c r="E26" s="46"/>
      <c r="F26" s="28">
        <v>15</v>
      </c>
      <c r="G26" s="28">
        <v>0</v>
      </c>
      <c r="H26" s="46" t="str">
        <f>'3.º CICLO'!B19</f>
        <v>Rodrigo Freitas e Daniel Araújo</v>
      </c>
      <c r="I26" s="46"/>
      <c r="J26" s="8">
        <v>0.36805555555555558</v>
      </c>
      <c r="K26" s="9">
        <v>3</v>
      </c>
    </row>
    <row r="27" spans="1:11" x14ac:dyDescent="0.25">
      <c r="A27" s="4">
        <v>24</v>
      </c>
      <c r="B27" s="46" t="s">
        <v>14</v>
      </c>
      <c r="C27" s="46"/>
      <c r="D27" s="47" t="str">
        <f>'2.º CICLO'!B13</f>
        <v>João Tomás Monteiro e David Góis</v>
      </c>
      <c r="E27" s="47"/>
      <c r="F27" s="28">
        <v>15</v>
      </c>
      <c r="G27" s="28">
        <v>0</v>
      </c>
      <c r="H27" s="46" t="str">
        <f>'2.º CICLO'!B14</f>
        <v>Ana Luísa e Solange</v>
      </c>
      <c r="I27" s="46"/>
      <c r="J27" s="8">
        <v>0.36805555555555558</v>
      </c>
      <c r="K27" s="9">
        <v>4</v>
      </c>
    </row>
    <row r="28" spans="1:11" x14ac:dyDescent="0.25">
      <c r="A28" s="4">
        <v>25</v>
      </c>
      <c r="B28" s="44" t="s">
        <v>9</v>
      </c>
      <c r="C28" s="44"/>
      <c r="D28" s="44" t="s">
        <v>25</v>
      </c>
      <c r="E28" s="44"/>
      <c r="F28" s="29">
        <v>15</v>
      </c>
      <c r="G28" s="29">
        <v>8</v>
      </c>
      <c r="H28" s="44" t="str">
        <f>SECUNDÁRIO!B26</f>
        <v>Miguel Freitas e Adriano Vieira</v>
      </c>
      <c r="I28" s="44"/>
      <c r="J28" s="6">
        <v>0.375</v>
      </c>
      <c r="K28" s="7">
        <v>1</v>
      </c>
    </row>
    <row r="29" spans="1:11" x14ac:dyDescent="0.25">
      <c r="A29" s="4">
        <v>26</v>
      </c>
      <c r="B29" s="44" t="s">
        <v>7</v>
      </c>
      <c r="C29" s="44"/>
      <c r="D29" s="44" t="str">
        <f>SECUNDÁRIO!B30</f>
        <v>Carlota Freitas e Marco Estrela</v>
      </c>
      <c r="E29" s="44"/>
      <c r="F29" s="29">
        <v>15</v>
      </c>
      <c r="G29" s="29">
        <v>13</v>
      </c>
      <c r="H29" s="43" t="str">
        <f>SECUNDÁRIO!B31</f>
        <v>Rodrigo Spínola e Guilherme Jesus</v>
      </c>
      <c r="I29" s="43"/>
      <c r="J29" s="6">
        <v>0.375</v>
      </c>
      <c r="K29" s="7">
        <v>2</v>
      </c>
    </row>
    <row r="30" spans="1:11" x14ac:dyDescent="0.25">
      <c r="A30" s="4">
        <v>27</v>
      </c>
      <c r="B30" s="46" t="s">
        <v>15</v>
      </c>
      <c r="C30" s="46"/>
      <c r="D30" s="46" t="str">
        <f>'3.º CICLO'!B8</f>
        <v>João Afonso e João Teixeira</v>
      </c>
      <c r="E30" s="46"/>
      <c r="F30" s="28">
        <v>11</v>
      </c>
      <c r="G30" s="28">
        <v>15</v>
      </c>
      <c r="H30" s="54" t="str">
        <f>'3.º CICLO'!B6</f>
        <v>Liliana Gomes e João Catanho</v>
      </c>
      <c r="I30" s="54"/>
      <c r="J30" s="8">
        <v>0.375</v>
      </c>
      <c r="K30" s="9">
        <v>3</v>
      </c>
    </row>
    <row r="31" spans="1:11" x14ac:dyDescent="0.25">
      <c r="A31" s="4">
        <v>28</v>
      </c>
      <c r="B31" s="46" t="s">
        <v>16</v>
      </c>
      <c r="C31" s="46"/>
      <c r="D31" s="46" t="str">
        <f>'2.º CICLO'!B9</f>
        <v>Rodrigo Freitas e Pedro Araújo</v>
      </c>
      <c r="E31" s="46"/>
      <c r="F31" s="28">
        <v>15</v>
      </c>
      <c r="G31" s="28">
        <v>5</v>
      </c>
      <c r="H31" s="47" t="str">
        <f>'2.º CICLO'!B7</f>
        <v>Margarida Góis e Ana Leonor Jesus</v>
      </c>
      <c r="I31" s="47"/>
      <c r="J31" s="8">
        <v>0.375</v>
      </c>
      <c r="K31" s="9">
        <v>4</v>
      </c>
    </row>
    <row r="32" spans="1:11" x14ac:dyDescent="0.25">
      <c r="A32" s="4">
        <v>29</v>
      </c>
      <c r="B32" s="44" t="s">
        <v>9</v>
      </c>
      <c r="C32" s="44"/>
      <c r="D32" s="44" t="s">
        <v>25</v>
      </c>
      <c r="E32" s="44"/>
      <c r="F32" s="29">
        <v>15</v>
      </c>
      <c r="G32" s="29">
        <v>8</v>
      </c>
      <c r="H32" s="44" t="str">
        <f>SECUNDÁRIO!B32</f>
        <v>Dinarte Freitas e Carlota Neves</v>
      </c>
      <c r="I32" s="44"/>
      <c r="J32" s="6">
        <v>0.38194444444444442</v>
      </c>
      <c r="K32" s="7">
        <v>1</v>
      </c>
    </row>
    <row r="33" spans="1:11" x14ac:dyDescent="0.25">
      <c r="A33" s="4">
        <v>30</v>
      </c>
      <c r="B33" s="44" t="s">
        <v>19</v>
      </c>
      <c r="C33" s="44"/>
      <c r="D33" s="44" t="str">
        <f>SECUNDÁRIO!B8</f>
        <v>João Pedro e Sara Cavaleiro</v>
      </c>
      <c r="E33" s="44"/>
      <c r="F33" s="29">
        <v>6</v>
      </c>
      <c r="G33" s="29">
        <v>15</v>
      </c>
      <c r="H33" s="43" t="str">
        <f>SECUNDÁRIO!B6</f>
        <v>Alexandre Figueira e Jorge Gouveia</v>
      </c>
      <c r="I33" s="43"/>
      <c r="J33" s="6">
        <v>0.38194444444444442</v>
      </c>
      <c r="K33" s="7">
        <v>2</v>
      </c>
    </row>
    <row r="34" spans="1:11" x14ac:dyDescent="0.25">
      <c r="A34" s="4">
        <v>31</v>
      </c>
      <c r="B34" s="46" t="s">
        <v>15</v>
      </c>
      <c r="C34" s="46"/>
      <c r="D34" s="46" t="str">
        <f>'3.º CICLO'!B14</f>
        <v>Tomás Quintal e Eduardo Diaz</v>
      </c>
      <c r="E34" s="46"/>
      <c r="F34" s="28">
        <v>15</v>
      </c>
      <c r="G34" s="28">
        <v>0</v>
      </c>
      <c r="H34" s="46" t="str">
        <f>'3.º CICLO'!B12</f>
        <v>Diogo Olim e Tiago Xavier</v>
      </c>
      <c r="I34" s="46"/>
      <c r="J34" s="8">
        <v>0.38194444444444442</v>
      </c>
      <c r="K34" s="9">
        <v>3</v>
      </c>
    </row>
    <row r="35" spans="1:11" x14ac:dyDescent="0.25">
      <c r="A35" s="4">
        <v>32</v>
      </c>
      <c r="B35" s="46" t="s">
        <v>16</v>
      </c>
      <c r="C35" s="46"/>
      <c r="D35" s="46" t="str">
        <f>'2.º CICLO'!B8</f>
        <v>Tiago Neves e Lucas Neves</v>
      </c>
      <c r="E35" s="46"/>
      <c r="F35" s="28">
        <v>15</v>
      </c>
      <c r="G35" s="28">
        <v>6</v>
      </c>
      <c r="H35" s="47" t="str">
        <f>'2.º CICLO'!B6</f>
        <v>Leonor Rodrigues e Maria Mariana</v>
      </c>
      <c r="I35" s="47"/>
      <c r="J35" s="8">
        <v>0.38194444444444442</v>
      </c>
      <c r="K35" s="9">
        <v>4</v>
      </c>
    </row>
    <row r="36" spans="1:11" x14ac:dyDescent="0.25">
      <c r="A36" s="4">
        <v>33</v>
      </c>
      <c r="B36" s="44" t="s">
        <v>9</v>
      </c>
      <c r="C36" s="44"/>
      <c r="D36" s="44" t="s">
        <v>25</v>
      </c>
      <c r="E36" s="44"/>
      <c r="F36" s="29">
        <v>15</v>
      </c>
      <c r="G36" s="29">
        <v>6</v>
      </c>
      <c r="H36" s="53" t="str">
        <f>SECUNDÁRIO!B7</f>
        <v>Profs. Diogo Sousa e Pedro Gonçalves</v>
      </c>
      <c r="I36" s="53"/>
      <c r="J36" s="6">
        <v>0.3888888888888889</v>
      </c>
      <c r="K36" s="7">
        <v>1</v>
      </c>
    </row>
    <row r="37" spans="1:11" x14ac:dyDescent="0.25">
      <c r="A37" s="4">
        <v>34</v>
      </c>
      <c r="B37" s="44" t="s">
        <v>19</v>
      </c>
      <c r="C37" s="44"/>
      <c r="D37" s="44" t="str">
        <f>SECUNDÁRIO!B14</f>
        <v>Filipe Nóbrega e Miguel Alves</v>
      </c>
      <c r="E37" s="44"/>
      <c r="F37" s="29">
        <v>15</v>
      </c>
      <c r="G37" s="29">
        <v>11</v>
      </c>
      <c r="H37" s="44" t="str">
        <f>SECUNDÁRIO!B12</f>
        <v>Inês Pinto e Beatriz Moura</v>
      </c>
      <c r="I37" s="44"/>
      <c r="J37" s="6">
        <v>0.3888888888888889</v>
      </c>
      <c r="K37" s="7">
        <v>2</v>
      </c>
    </row>
    <row r="38" spans="1:11" x14ac:dyDescent="0.25">
      <c r="A38" s="4">
        <v>35</v>
      </c>
      <c r="B38" s="46" t="s">
        <v>15</v>
      </c>
      <c r="C38" s="46"/>
      <c r="D38" s="46" t="str">
        <f>'3.º CICLO'!B20</f>
        <v>João Fernandes e Sara Jesus</v>
      </c>
      <c r="E38" s="46"/>
      <c r="F38" s="28">
        <v>10</v>
      </c>
      <c r="G38" s="28">
        <v>15</v>
      </c>
      <c r="H38" s="46" t="str">
        <f>'3.º CICLO'!B18</f>
        <v>João Paulo e Daniel Rodrigues</v>
      </c>
      <c r="I38" s="46"/>
      <c r="J38" s="8">
        <v>0.3888888888888889</v>
      </c>
      <c r="K38" s="9">
        <v>3</v>
      </c>
    </row>
    <row r="39" spans="1:11" x14ac:dyDescent="0.25">
      <c r="A39" s="4">
        <v>36</v>
      </c>
      <c r="B39" s="46" t="s">
        <v>16</v>
      </c>
      <c r="C39" s="46"/>
      <c r="D39" s="46" t="str">
        <f>'2.º CICLO'!B15</f>
        <v>Cristiano Marques e Lucas Sá</v>
      </c>
      <c r="E39" s="46"/>
      <c r="F39" s="28">
        <v>9</v>
      </c>
      <c r="G39" s="28">
        <v>15</v>
      </c>
      <c r="H39" s="47" t="str">
        <f>'2.º CICLO'!B13</f>
        <v>João Tomás Monteiro e David Góis</v>
      </c>
      <c r="I39" s="47"/>
      <c r="J39" s="8">
        <v>0.3888888888888889</v>
      </c>
      <c r="K39" s="9">
        <v>4</v>
      </c>
    </row>
    <row r="40" spans="1:11" x14ac:dyDescent="0.25">
      <c r="A40" s="4">
        <v>37</v>
      </c>
      <c r="B40" s="44" t="s">
        <v>9</v>
      </c>
      <c r="C40" s="44"/>
      <c r="D40" s="44" t="s">
        <v>20</v>
      </c>
      <c r="E40" s="44"/>
      <c r="F40" s="29">
        <v>15</v>
      </c>
      <c r="G40" s="29">
        <v>6</v>
      </c>
      <c r="H40" s="44" t="str">
        <f>SECUNDÁRIO!B13</f>
        <v>Filipe Jorge e Francisca Freitas</v>
      </c>
      <c r="I40" s="44"/>
      <c r="J40" s="6">
        <v>0.39583333333333331</v>
      </c>
      <c r="K40" s="7">
        <v>1</v>
      </c>
    </row>
    <row r="41" spans="1:11" x14ac:dyDescent="0.25">
      <c r="A41" s="4">
        <v>38</v>
      </c>
      <c r="B41" s="44" t="s">
        <v>19</v>
      </c>
      <c r="C41" s="44"/>
      <c r="D41" s="43" t="str">
        <f>SECUNDÁRIO!B20</f>
        <v>Vitor Teixeira e Ronaldo Moreira</v>
      </c>
      <c r="E41" s="43"/>
      <c r="F41" s="29">
        <v>15</v>
      </c>
      <c r="G41" s="29">
        <v>11</v>
      </c>
      <c r="H41" s="44" t="str">
        <f>SECUNDÁRIO!B18</f>
        <v>João Noronha e Ulisses Gouveia</v>
      </c>
      <c r="I41" s="44"/>
      <c r="J41" s="6">
        <v>0.39583333333333331</v>
      </c>
      <c r="K41" s="7">
        <v>2</v>
      </c>
    </row>
    <row r="42" spans="1:11" x14ac:dyDescent="0.25">
      <c r="A42" s="4">
        <v>39</v>
      </c>
      <c r="B42" s="46" t="s">
        <v>17</v>
      </c>
      <c r="C42" s="46"/>
      <c r="D42" s="54" t="s">
        <v>79</v>
      </c>
      <c r="E42" s="54"/>
      <c r="F42" s="28">
        <v>15</v>
      </c>
      <c r="G42" s="28">
        <v>8</v>
      </c>
      <c r="H42" s="46" t="s">
        <v>54</v>
      </c>
      <c r="I42" s="46"/>
      <c r="J42" s="8">
        <v>0.39583333333333331</v>
      </c>
      <c r="K42" s="9">
        <v>3</v>
      </c>
    </row>
    <row r="43" spans="1:11" x14ac:dyDescent="0.25">
      <c r="A43" s="4">
        <v>40</v>
      </c>
      <c r="B43" s="46" t="s">
        <v>18</v>
      </c>
      <c r="C43" s="46"/>
      <c r="D43" s="46" t="s">
        <v>52</v>
      </c>
      <c r="E43" s="46"/>
      <c r="F43" s="28">
        <v>15</v>
      </c>
      <c r="G43" s="28">
        <v>4</v>
      </c>
      <c r="H43" s="47" t="s">
        <v>50</v>
      </c>
      <c r="I43" s="47"/>
      <c r="J43" s="8">
        <v>0.39583333333333298</v>
      </c>
      <c r="K43" s="9">
        <v>4</v>
      </c>
    </row>
    <row r="44" spans="1:11" x14ac:dyDescent="0.25">
      <c r="A44" s="4">
        <v>41</v>
      </c>
      <c r="B44" s="44" t="s">
        <v>9</v>
      </c>
      <c r="C44" s="44"/>
      <c r="D44" s="44" t="s">
        <v>10</v>
      </c>
      <c r="E44" s="44"/>
      <c r="F44" s="29" t="s">
        <v>75</v>
      </c>
      <c r="G44" s="29" t="s">
        <v>75</v>
      </c>
      <c r="H44" s="44" t="str">
        <f>SECUNDÁRIO!B19</f>
        <v>Claúdio Lima e Mariana Vieira</v>
      </c>
      <c r="I44" s="44"/>
      <c r="J44" s="6">
        <v>0.40277777777777773</v>
      </c>
      <c r="K44" s="7">
        <v>1</v>
      </c>
    </row>
    <row r="45" spans="1:11" x14ac:dyDescent="0.25">
      <c r="A45" s="4">
        <v>42</v>
      </c>
      <c r="B45" s="44" t="s">
        <v>19</v>
      </c>
      <c r="C45" s="44"/>
      <c r="D45" s="44" t="str">
        <f>SECUNDÁRIO!B26</f>
        <v>Miguel Freitas e Adriano Vieira</v>
      </c>
      <c r="E45" s="44"/>
      <c r="F45" s="29">
        <v>13</v>
      </c>
      <c r="G45" s="29">
        <v>15</v>
      </c>
      <c r="H45" s="44" t="str">
        <f>SECUNDÁRIO!B24</f>
        <v>Afonso Correia e Carolina Freitas</v>
      </c>
      <c r="I45" s="44"/>
      <c r="J45" s="6">
        <v>0.40277777777777773</v>
      </c>
      <c r="K45" s="7">
        <v>2</v>
      </c>
    </row>
    <row r="46" spans="1:11" x14ac:dyDescent="0.25">
      <c r="A46" s="4">
        <v>43</v>
      </c>
      <c r="B46" s="46" t="s">
        <v>17</v>
      </c>
      <c r="C46" s="46"/>
      <c r="D46" s="47" t="s">
        <v>59</v>
      </c>
      <c r="E46" s="47"/>
      <c r="F46" s="28">
        <v>17</v>
      </c>
      <c r="G46" s="28">
        <v>15</v>
      </c>
      <c r="H46" s="46" t="s">
        <v>61</v>
      </c>
      <c r="I46" s="46"/>
      <c r="J46" s="8">
        <v>0.40277777777777773</v>
      </c>
      <c r="K46" s="9">
        <v>3</v>
      </c>
    </row>
    <row r="47" spans="1:11" x14ac:dyDescent="0.25">
      <c r="A47" s="4">
        <v>44</v>
      </c>
      <c r="B47" s="46" t="s">
        <v>18</v>
      </c>
      <c r="C47" s="46"/>
      <c r="D47" s="46" t="s">
        <v>49</v>
      </c>
      <c r="E47" s="46"/>
      <c r="F47" s="28">
        <v>14</v>
      </c>
      <c r="G47" s="28">
        <v>16</v>
      </c>
      <c r="H47" s="47" t="s">
        <v>51</v>
      </c>
      <c r="I47" s="47"/>
      <c r="J47" s="8">
        <v>0.40277777777777773</v>
      </c>
      <c r="K47" s="9">
        <v>4</v>
      </c>
    </row>
    <row r="48" spans="1:11" x14ac:dyDescent="0.25">
      <c r="A48" s="4">
        <v>45</v>
      </c>
      <c r="B48" s="44" t="s">
        <v>9</v>
      </c>
      <c r="C48" s="44"/>
      <c r="D48" s="44" t="s">
        <v>25</v>
      </c>
      <c r="E48" s="44"/>
      <c r="F48" s="29">
        <v>15</v>
      </c>
      <c r="G48" s="29">
        <v>7</v>
      </c>
      <c r="H48" s="44" t="str">
        <f>SECUNDÁRIO!B25</f>
        <v>Bruno Caires e Gonçalo Sousa</v>
      </c>
      <c r="I48" s="44"/>
      <c r="J48" s="6">
        <v>0.40972222222222227</v>
      </c>
      <c r="K48" s="7">
        <v>1</v>
      </c>
    </row>
    <row r="49" spans="1:11" x14ac:dyDescent="0.25">
      <c r="A49" s="4">
        <v>46</v>
      </c>
      <c r="B49" s="44" t="s">
        <v>19</v>
      </c>
      <c r="C49" s="44"/>
      <c r="D49" s="44" t="str">
        <f>SECUNDÁRIO!B32</f>
        <v>Dinarte Freitas e Carlota Neves</v>
      </c>
      <c r="E49" s="44"/>
      <c r="F49" s="29">
        <v>15</v>
      </c>
      <c r="G49" s="29">
        <v>9</v>
      </c>
      <c r="H49" s="44" t="str">
        <f>SECUNDÁRIO!B30</f>
        <v>Carlota Freitas e Marco Estrela</v>
      </c>
      <c r="I49" s="44"/>
      <c r="J49" s="6">
        <v>0.40972222222222227</v>
      </c>
      <c r="K49" s="7">
        <v>2</v>
      </c>
    </row>
    <row r="50" spans="1:11" x14ac:dyDescent="0.25">
      <c r="A50" s="4">
        <v>47</v>
      </c>
      <c r="B50" s="54" t="s">
        <v>23</v>
      </c>
      <c r="C50" s="54"/>
      <c r="D50" s="46" t="s">
        <v>61</v>
      </c>
      <c r="E50" s="46"/>
      <c r="F50" s="28">
        <v>15</v>
      </c>
      <c r="G50" s="28">
        <v>7</v>
      </c>
      <c r="H50" s="46" t="s">
        <v>54</v>
      </c>
      <c r="I50" s="46"/>
      <c r="J50" s="8">
        <v>0.40972222222222227</v>
      </c>
      <c r="K50" s="9">
        <v>3</v>
      </c>
    </row>
    <row r="51" spans="1:11" x14ac:dyDescent="0.25">
      <c r="A51" s="4">
        <v>48</v>
      </c>
      <c r="B51" s="46" t="s">
        <v>22</v>
      </c>
      <c r="C51" s="46"/>
      <c r="D51" s="47" t="s">
        <v>50</v>
      </c>
      <c r="E51" s="47"/>
      <c r="F51" s="28">
        <v>15</v>
      </c>
      <c r="G51" s="28">
        <v>8</v>
      </c>
      <c r="H51" s="46" t="s">
        <v>49</v>
      </c>
      <c r="I51" s="46"/>
      <c r="J51" s="8">
        <v>0.40972222222222227</v>
      </c>
      <c r="K51" s="9">
        <v>4</v>
      </c>
    </row>
    <row r="52" spans="1:11" x14ac:dyDescent="0.25">
      <c r="A52" s="4">
        <v>49</v>
      </c>
      <c r="B52" s="51" t="s">
        <v>21</v>
      </c>
      <c r="C52" s="51"/>
      <c r="D52" s="43" t="s">
        <v>72</v>
      </c>
      <c r="E52" s="43"/>
      <c r="F52" s="29">
        <v>15</v>
      </c>
      <c r="G52" s="29">
        <v>8</v>
      </c>
      <c r="H52" s="44" t="s">
        <v>62</v>
      </c>
      <c r="I52" s="44"/>
      <c r="J52" s="6">
        <v>0.41666666666666669</v>
      </c>
      <c r="K52" s="7">
        <v>1</v>
      </c>
    </row>
    <row r="53" spans="1:11" x14ac:dyDescent="0.25">
      <c r="A53" s="4">
        <v>50</v>
      </c>
      <c r="B53" s="51" t="s">
        <v>21</v>
      </c>
      <c r="C53" s="51"/>
      <c r="D53" s="44" t="s">
        <v>73</v>
      </c>
      <c r="E53" s="44"/>
      <c r="F53" s="29">
        <v>16</v>
      </c>
      <c r="G53" s="29">
        <v>14</v>
      </c>
      <c r="H53" s="44" t="s">
        <v>74</v>
      </c>
      <c r="I53" s="44"/>
      <c r="J53" s="6">
        <v>0.41666666666666669</v>
      </c>
      <c r="K53" s="7">
        <v>2</v>
      </c>
    </row>
    <row r="54" spans="1:11" x14ac:dyDescent="0.25">
      <c r="A54" s="4">
        <v>51</v>
      </c>
      <c r="B54" s="46" t="s">
        <v>9</v>
      </c>
      <c r="C54" s="46"/>
      <c r="D54" s="46" t="s">
        <v>25</v>
      </c>
      <c r="E54" s="46"/>
      <c r="F54" s="28">
        <v>15</v>
      </c>
      <c r="G54" s="28">
        <v>9</v>
      </c>
      <c r="H54" s="46" t="str">
        <f>'3.º CICLO'!B6</f>
        <v>Liliana Gomes e João Catanho</v>
      </c>
      <c r="I54" s="46"/>
      <c r="J54" s="8">
        <v>0.41666666666666669</v>
      </c>
      <c r="K54" s="9">
        <v>3</v>
      </c>
    </row>
    <row r="55" spans="1:11" ht="15.75" thickBot="1" x14ac:dyDescent="0.3">
      <c r="A55" s="20">
        <v>52</v>
      </c>
      <c r="B55" s="40" t="s">
        <v>9</v>
      </c>
      <c r="C55" s="40"/>
      <c r="D55" s="40" t="s">
        <v>10</v>
      </c>
      <c r="E55" s="40"/>
      <c r="F55" s="27" t="s">
        <v>75</v>
      </c>
      <c r="G55" s="27" t="s">
        <v>75</v>
      </c>
      <c r="H55" s="40" t="str">
        <f>'3.º CICLO'!B12</f>
        <v>Diogo Olim e Tiago Xavier</v>
      </c>
      <c r="I55" s="40"/>
      <c r="J55" s="21">
        <v>0.41666666666666669</v>
      </c>
      <c r="K55" s="22">
        <v>4</v>
      </c>
    </row>
    <row r="56" spans="1:11" x14ac:dyDescent="0.25">
      <c r="A56" s="1"/>
      <c r="B56" s="2"/>
      <c r="C56" s="2"/>
      <c r="D56" s="2"/>
      <c r="E56" s="2"/>
      <c r="F56" s="1"/>
      <c r="G56" s="1"/>
      <c r="H56" s="2"/>
      <c r="I56" s="2"/>
      <c r="J56" s="3"/>
      <c r="K56" s="1"/>
    </row>
    <row r="57" spans="1:11" x14ac:dyDescent="0.25">
      <c r="A57" s="52" t="s">
        <v>0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1" ht="15.75" thickBot="1" x14ac:dyDescent="0.3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1" ht="15.75" thickBot="1" x14ac:dyDescent="0.3">
      <c r="A59" s="14" t="s">
        <v>4</v>
      </c>
      <c r="B59" s="49" t="s">
        <v>1</v>
      </c>
      <c r="C59" s="49"/>
      <c r="D59" s="49" t="s">
        <v>8</v>
      </c>
      <c r="E59" s="49"/>
      <c r="F59" s="15" t="s">
        <v>5</v>
      </c>
      <c r="G59" s="15" t="s">
        <v>5</v>
      </c>
      <c r="H59" s="49" t="s">
        <v>8</v>
      </c>
      <c r="I59" s="49"/>
      <c r="J59" s="15" t="s">
        <v>2</v>
      </c>
      <c r="K59" s="16" t="s">
        <v>3</v>
      </c>
    </row>
    <row r="60" spans="1:11" x14ac:dyDescent="0.25">
      <c r="A60" s="10">
        <v>53</v>
      </c>
      <c r="B60" s="50" t="s">
        <v>21</v>
      </c>
      <c r="C60" s="50"/>
      <c r="D60" s="48" t="s">
        <v>76</v>
      </c>
      <c r="E60" s="48"/>
      <c r="F60" s="11">
        <v>13</v>
      </c>
      <c r="G60" s="11">
        <v>15</v>
      </c>
      <c r="H60" s="45" t="s">
        <v>64</v>
      </c>
      <c r="I60" s="45"/>
      <c r="J60" s="12">
        <v>0.4236111111111111</v>
      </c>
      <c r="K60" s="13">
        <v>1</v>
      </c>
    </row>
    <row r="61" spans="1:11" x14ac:dyDescent="0.25">
      <c r="A61" s="4">
        <v>54</v>
      </c>
      <c r="B61" s="51" t="s">
        <v>21</v>
      </c>
      <c r="C61" s="51"/>
      <c r="D61" s="43" t="s">
        <v>71</v>
      </c>
      <c r="E61" s="43"/>
      <c r="F61" s="29">
        <v>15</v>
      </c>
      <c r="G61" s="29">
        <v>12</v>
      </c>
      <c r="H61" s="44" t="s">
        <v>66</v>
      </c>
      <c r="I61" s="44"/>
      <c r="J61" s="6">
        <v>0.4236111111111111</v>
      </c>
      <c r="K61" s="7">
        <v>2</v>
      </c>
    </row>
    <row r="62" spans="1:11" x14ac:dyDescent="0.25">
      <c r="A62" s="4">
        <v>55</v>
      </c>
      <c r="B62" s="46" t="s">
        <v>9</v>
      </c>
      <c r="C62" s="46"/>
      <c r="D62" s="46" t="s">
        <v>10</v>
      </c>
      <c r="E62" s="46"/>
      <c r="F62" s="28" t="s">
        <v>75</v>
      </c>
      <c r="G62" s="28" t="s">
        <v>75</v>
      </c>
      <c r="H62" s="46" t="str">
        <f>'3.º CICLO'!B18</f>
        <v>João Paulo e Daniel Rodrigues</v>
      </c>
      <c r="I62" s="46"/>
      <c r="J62" s="8">
        <v>0.4236111111111111</v>
      </c>
      <c r="K62" s="9">
        <v>3</v>
      </c>
    </row>
    <row r="63" spans="1:11" x14ac:dyDescent="0.25">
      <c r="A63" s="4">
        <v>56</v>
      </c>
      <c r="B63" s="46" t="s">
        <v>9</v>
      </c>
      <c r="C63" s="46"/>
      <c r="D63" s="46" t="s">
        <v>20</v>
      </c>
      <c r="E63" s="46"/>
      <c r="F63" s="28" t="s">
        <v>75</v>
      </c>
      <c r="G63" s="28" t="s">
        <v>75</v>
      </c>
      <c r="H63" s="46" t="str">
        <f>'3.º CICLO'!B7</f>
        <v>Quito e Artur Vieira</v>
      </c>
      <c r="I63" s="46"/>
      <c r="J63" s="8">
        <v>0.4236111111111111</v>
      </c>
      <c r="K63" s="9">
        <v>4</v>
      </c>
    </row>
    <row r="64" spans="1:11" x14ac:dyDescent="0.25">
      <c r="A64" s="4">
        <v>57</v>
      </c>
      <c r="B64" s="44" t="s">
        <v>24</v>
      </c>
      <c r="C64" s="44"/>
      <c r="D64" s="43" t="s">
        <v>72</v>
      </c>
      <c r="E64" s="43"/>
      <c r="F64" s="29">
        <v>15</v>
      </c>
      <c r="G64" s="29">
        <v>8</v>
      </c>
      <c r="H64" s="44" t="s">
        <v>73</v>
      </c>
      <c r="I64" s="44"/>
      <c r="J64" s="6">
        <v>0.43055555555555558</v>
      </c>
      <c r="K64" s="7">
        <v>1</v>
      </c>
    </row>
    <row r="65" spans="1:11" x14ac:dyDescent="0.25">
      <c r="A65" s="4">
        <v>58</v>
      </c>
      <c r="B65" s="44" t="s">
        <v>24</v>
      </c>
      <c r="C65" s="44"/>
      <c r="D65" s="44" t="s">
        <v>64</v>
      </c>
      <c r="E65" s="44"/>
      <c r="F65" s="29">
        <v>15</v>
      </c>
      <c r="G65" s="29">
        <v>9</v>
      </c>
      <c r="H65" s="43" t="s">
        <v>71</v>
      </c>
      <c r="I65" s="43"/>
      <c r="J65" s="6">
        <v>0.43055555555555558</v>
      </c>
      <c r="K65" s="7">
        <v>2</v>
      </c>
    </row>
    <row r="66" spans="1:11" x14ac:dyDescent="0.25">
      <c r="A66" s="4">
        <v>59</v>
      </c>
      <c r="B66" s="46" t="s">
        <v>9</v>
      </c>
      <c r="C66" s="46"/>
      <c r="D66" s="46" t="s">
        <v>25</v>
      </c>
      <c r="E66" s="46"/>
      <c r="F66" s="28" t="s">
        <v>75</v>
      </c>
      <c r="G66" s="28" t="s">
        <v>75</v>
      </c>
      <c r="H66" s="47" t="str">
        <f>'3.º CICLO'!B19</f>
        <v>Rodrigo Freitas e Daniel Araújo</v>
      </c>
      <c r="I66" s="47"/>
      <c r="J66" s="8">
        <v>0.43055555555555558</v>
      </c>
      <c r="K66" s="9">
        <v>3</v>
      </c>
    </row>
    <row r="67" spans="1:11" x14ac:dyDescent="0.25">
      <c r="A67" s="4">
        <v>60</v>
      </c>
      <c r="B67" s="46" t="s">
        <v>9</v>
      </c>
      <c r="C67" s="46"/>
      <c r="D67" s="46" t="s">
        <v>10</v>
      </c>
      <c r="E67" s="46"/>
      <c r="F67" s="28" t="s">
        <v>75</v>
      </c>
      <c r="G67" s="28" t="s">
        <v>75</v>
      </c>
      <c r="H67" s="47" t="str">
        <f>'3.º CICLO'!B13</f>
        <v>Paulo Fernandes e Francisco Sousa</v>
      </c>
      <c r="I67" s="47"/>
      <c r="J67" s="8">
        <v>0.43055555555555558</v>
      </c>
      <c r="K67" s="9">
        <v>4</v>
      </c>
    </row>
    <row r="68" spans="1:11" x14ac:dyDescent="0.25">
      <c r="A68" s="4">
        <v>61</v>
      </c>
      <c r="B68" s="44" t="s">
        <v>26</v>
      </c>
      <c r="C68" s="44"/>
      <c r="D68" s="44" t="s">
        <v>73</v>
      </c>
      <c r="E68" s="44"/>
      <c r="F68" s="29">
        <v>15</v>
      </c>
      <c r="G68" s="29">
        <v>7</v>
      </c>
      <c r="H68" s="43" t="s">
        <v>71</v>
      </c>
      <c r="I68" s="43"/>
      <c r="J68" s="6">
        <v>0.4375</v>
      </c>
      <c r="K68" s="7">
        <v>2</v>
      </c>
    </row>
    <row r="69" spans="1:11" x14ac:dyDescent="0.25">
      <c r="A69" s="4">
        <v>62</v>
      </c>
      <c r="B69" s="44" t="s">
        <v>27</v>
      </c>
      <c r="C69" s="44"/>
      <c r="D69" s="44" t="s">
        <v>52</v>
      </c>
      <c r="E69" s="44"/>
      <c r="F69" s="29">
        <v>13</v>
      </c>
      <c r="G69" s="29">
        <v>15</v>
      </c>
      <c r="H69" s="43" t="s">
        <v>51</v>
      </c>
      <c r="I69" s="43"/>
      <c r="J69" s="6">
        <v>0.44097222222222227</v>
      </c>
      <c r="K69" s="7">
        <v>1</v>
      </c>
    </row>
    <row r="70" spans="1:11" x14ac:dyDescent="0.25">
      <c r="A70" s="4">
        <v>63</v>
      </c>
      <c r="B70" s="44" t="s">
        <v>28</v>
      </c>
      <c r="C70" s="44"/>
      <c r="D70" s="43" t="s">
        <v>79</v>
      </c>
      <c r="E70" s="43"/>
      <c r="F70" s="29">
        <v>7</v>
      </c>
      <c r="G70" s="29">
        <v>15</v>
      </c>
      <c r="H70" s="43" t="s">
        <v>77</v>
      </c>
      <c r="I70" s="43"/>
      <c r="J70" s="6">
        <v>0.44791666666666669</v>
      </c>
      <c r="K70" s="7">
        <v>2</v>
      </c>
    </row>
    <row r="71" spans="1:11" x14ac:dyDescent="0.25">
      <c r="A71" s="4">
        <v>64</v>
      </c>
      <c r="B71" s="44" t="s">
        <v>29</v>
      </c>
      <c r="C71" s="44"/>
      <c r="D71" s="43" t="s">
        <v>72</v>
      </c>
      <c r="E71" s="43"/>
      <c r="F71" s="29">
        <v>15</v>
      </c>
      <c r="G71" s="29">
        <v>13</v>
      </c>
      <c r="H71" s="44" t="s">
        <v>64</v>
      </c>
      <c r="I71" s="44"/>
      <c r="J71" s="6">
        <v>0.4548611111111111</v>
      </c>
      <c r="K71" s="7">
        <v>2</v>
      </c>
    </row>
    <row r="72" spans="1:11" ht="15.75" thickBot="1" x14ac:dyDescent="0.3">
      <c r="A72" s="39" t="s">
        <v>30</v>
      </c>
      <c r="B72" s="40"/>
      <c r="C72" s="40"/>
      <c r="D72" s="40"/>
      <c r="E72" s="40"/>
      <c r="F72" s="40"/>
      <c r="G72" s="40"/>
      <c r="H72" s="40"/>
      <c r="I72" s="40"/>
      <c r="J72" s="41">
        <v>0.46180555555555558</v>
      </c>
      <c r="K72" s="42"/>
    </row>
    <row r="73" spans="1:11" x14ac:dyDescent="0.25">
      <c r="A73" s="1"/>
      <c r="B73" s="2"/>
      <c r="C73" s="2"/>
      <c r="D73" s="2"/>
      <c r="E73" s="2"/>
      <c r="F73" s="1"/>
      <c r="G73" s="1"/>
      <c r="H73" s="2"/>
      <c r="I73" s="2"/>
      <c r="J73" s="1"/>
      <c r="K73" s="1"/>
    </row>
    <row r="74" spans="1:11" x14ac:dyDescent="0.25">
      <c r="A74" s="1"/>
      <c r="B74" s="2"/>
      <c r="C74" s="2"/>
      <c r="D74" s="2"/>
      <c r="E74" s="2"/>
      <c r="F74" s="1"/>
      <c r="G74" s="1"/>
      <c r="H74" s="2"/>
      <c r="I74" s="2"/>
      <c r="J74" s="1"/>
      <c r="K74" s="1"/>
    </row>
    <row r="75" spans="1:11" x14ac:dyDescent="0.25">
      <c r="A75" s="1"/>
      <c r="B75" s="2"/>
      <c r="C75" s="2"/>
      <c r="D75" s="2"/>
      <c r="E75" s="2"/>
      <c r="F75" s="1"/>
      <c r="G75" s="1"/>
      <c r="H75" s="2"/>
      <c r="I75" s="2"/>
      <c r="J75" s="1"/>
      <c r="K75" s="1"/>
    </row>
    <row r="76" spans="1:11" x14ac:dyDescent="0.25">
      <c r="A76" s="1"/>
      <c r="B76" s="2"/>
      <c r="C76" s="2"/>
      <c r="D76" s="2"/>
      <c r="E76" s="2"/>
      <c r="F76" s="1"/>
      <c r="G76" s="1"/>
      <c r="H76" s="2"/>
      <c r="I76" s="2"/>
      <c r="J76" s="1"/>
      <c r="K76" s="1"/>
    </row>
    <row r="77" spans="1:11" x14ac:dyDescent="0.25">
      <c r="A77" s="1"/>
      <c r="B77" s="2"/>
      <c r="C77" s="2"/>
      <c r="D77" s="2"/>
      <c r="E77" s="2"/>
      <c r="F77" s="1"/>
      <c r="G77" s="1"/>
      <c r="H77" s="2"/>
      <c r="I77" s="2"/>
      <c r="J77" s="1"/>
      <c r="K77" s="1"/>
    </row>
    <row r="78" spans="1:11" x14ac:dyDescent="0.25">
      <c r="A78" s="1"/>
      <c r="B78" s="2"/>
      <c r="C78" s="2"/>
      <c r="D78" s="2"/>
      <c r="E78" s="2"/>
      <c r="F78" s="1"/>
      <c r="G78" s="1"/>
      <c r="H78" s="2"/>
      <c r="I78" s="2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</sheetData>
  <sheetProtection algorithmName="SHA-512" hashValue="55GBCdqRRgKUnv7R0SEhNcsDkVno4g2QQ5MIOcO8DlQeM+z5yO0N0EKk9rfVreZhwrP1c4jnsbFSWpb4aC5zYQ==" saltValue="tLdTcUEtFNGD5hiQPE6X4A==" spinCount="100000" sheet="1" objects="1" scenarios="1" selectLockedCells="1" selectUnlockedCells="1"/>
  <sortState ref="M54:M66">
    <sortCondition ref="M54"/>
  </sortState>
  <mergeCells count="202">
    <mergeCell ref="A1:K2"/>
    <mergeCell ref="B3:C3"/>
    <mergeCell ref="D3:E3"/>
    <mergeCell ref="H3:I3"/>
    <mergeCell ref="B4:C4"/>
    <mergeCell ref="B5:C5"/>
    <mergeCell ref="B12:C12"/>
    <mergeCell ref="B13:C13"/>
    <mergeCell ref="B14:C14"/>
    <mergeCell ref="D4:E4"/>
    <mergeCell ref="D5:E5"/>
    <mergeCell ref="D6:E6"/>
    <mergeCell ref="D7:E7"/>
    <mergeCell ref="D8:E8"/>
    <mergeCell ref="D9:E9"/>
    <mergeCell ref="D10:E10"/>
    <mergeCell ref="H4:I4"/>
    <mergeCell ref="H5:I5"/>
    <mergeCell ref="H6:I6"/>
    <mergeCell ref="H7:I7"/>
    <mergeCell ref="H8:I8"/>
    <mergeCell ref="H9:I9"/>
    <mergeCell ref="H10:I10"/>
    <mergeCell ref="H11:I11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D20:E20"/>
    <mergeCell ref="D21:E21"/>
    <mergeCell ref="D22:E22"/>
    <mergeCell ref="D11:E11"/>
    <mergeCell ref="D12:E12"/>
    <mergeCell ref="D13:E13"/>
    <mergeCell ref="D14:E14"/>
    <mergeCell ref="D15:E15"/>
    <mergeCell ref="D16:E16"/>
    <mergeCell ref="D47:E47"/>
    <mergeCell ref="D48:E48"/>
    <mergeCell ref="D49:E49"/>
    <mergeCell ref="D41:E41"/>
    <mergeCell ref="D42:E42"/>
    <mergeCell ref="D43:E43"/>
    <mergeCell ref="D44:E44"/>
    <mergeCell ref="D45:E45"/>
    <mergeCell ref="D46:E46"/>
    <mergeCell ref="D35:E35"/>
    <mergeCell ref="D36:E36"/>
    <mergeCell ref="D37:E37"/>
    <mergeCell ref="D38:E38"/>
    <mergeCell ref="D39:E39"/>
    <mergeCell ref="D40:E40"/>
    <mergeCell ref="D29:E29"/>
    <mergeCell ref="D30:E30"/>
    <mergeCell ref="D31:E31"/>
    <mergeCell ref="H12:I12"/>
    <mergeCell ref="H13:I13"/>
    <mergeCell ref="H14:I14"/>
    <mergeCell ref="H15:I15"/>
    <mergeCell ref="D53:E53"/>
    <mergeCell ref="D54:E54"/>
    <mergeCell ref="D55:E55"/>
    <mergeCell ref="D50:E50"/>
    <mergeCell ref="D51:E51"/>
    <mergeCell ref="D52:E52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D17:E17"/>
    <mergeCell ref="D18:E18"/>
    <mergeCell ref="D19:E19"/>
    <mergeCell ref="H22:I22"/>
    <mergeCell ref="H23:I23"/>
    <mergeCell ref="H24:I24"/>
    <mergeCell ref="H25:I25"/>
    <mergeCell ref="H26:I26"/>
    <mergeCell ref="H27:I27"/>
    <mergeCell ref="H16:I16"/>
    <mergeCell ref="H17:I17"/>
    <mergeCell ref="H18:I18"/>
    <mergeCell ref="H19:I19"/>
    <mergeCell ref="H20:I20"/>
    <mergeCell ref="H21:I21"/>
    <mergeCell ref="H34:I34"/>
    <mergeCell ref="H35:I35"/>
    <mergeCell ref="H36:I36"/>
    <mergeCell ref="H37:I37"/>
    <mergeCell ref="H38:I38"/>
    <mergeCell ref="H39:I39"/>
    <mergeCell ref="H28:I28"/>
    <mergeCell ref="H29:I29"/>
    <mergeCell ref="H30:I30"/>
    <mergeCell ref="H31:I31"/>
    <mergeCell ref="H32:I32"/>
    <mergeCell ref="H33:I33"/>
    <mergeCell ref="H46:I46"/>
    <mergeCell ref="H47:I47"/>
    <mergeCell ref="H48:I48"/>
    <mergeCell ref="H49:I49"/>
    <mergeCell ref="H50:I50"/>
    <mergeCell ref="H51:I51"/>
    <mergeCell ref="H40:I40"/>
    <mergeCell ref="H41:I41"/>
    <mergeCell ref="H42:I42"/>
    <mergeCell ref="H43:I43"/>
    <mergeCell ref="H44:I44"/>
    <mergeCell ref="H45:I45"/>
    <mergeCell ref="B59:C59"/>
    <mergeCell ref="D59:E59"/>
    <mergeCell ref="H59:I59"/>
    <mergeCell ref="B60:C60"/>
    <mergeCell ref="B61:C61"/>
    <mergeCell ref="B62:C62"/>
    <mergeCell ref="H52:I52"/>
    <mergeCell ref="H53:I53"/>
    <mergeCell ref="H54:I54"/>
    <mergeCell ref="H55:I55"/>
    <mergeCell ref="A57:K58"/>
    <mergeCell ref="B54:C54"/>
    <mergeCell ref="B55:C55"/>
    <mergeCell ref="D64:E64"/>
    <mergeCell ref="D65:E65"/>
    <mergeCell ref="B69:C69"/>
    <mergeCell ref="B70:C70"/>
    <mergeCell ref="B71:C71"/>
    <mergeCell ref="B63:C63"/>
    <mergeCell ref="B64:C64"/>
    <mergeCell ref="B65:C65"/>
    <mergeCell ref="B66:C66"/>
    <mergeCell ref="B67:C67"/>
    <mergeCell ref="B68:C68"/>
    <mergeCell ref="A72:I72"/>
    <mergeCell ref="J72:K72"/>
    <mergeCell ref="H69:I69"/>
    <mergeCell ref="H70:I70"/>
    <mergeCell ref="H71:I71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D66:E66"/>
    <mergeCell ref="D67:E67"/>
    <mergeCell ref="D68:E68"/>
    <mergeCell ref="D69:E69"/>
    <mergeCell ref="D70:E70"/>
    <mergeCell ref="D71:E71"/>
    <mergeCell ref="D60:E60"/>
    <mergeCell ref="D61:E61"/>
    <mergeCell ref="D62:E62"/>
    <mergeCell ref="D63:E63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E53B8-2201-4594-BF1B-37C031D9EAA7}">
  <dimension ref="A1:O32"/>
  <sheetViews>
    <sheetView topLeftCell="A13" workbookViewId="0">
      <selection activeCell="F8" sqref="F8"/>
    </sheetView>
  </sheetViews>
  <sheetFormatPr defaultRowHeight="15" x14ac:dyDescent="0.25"/>
  <sheetData>
    <row r="1" spans="1:15" x14ac:dyDescent="0.25">
      <c r="A1" s="55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75" thickBot="1" x14ac:dyDescent="0.3"/>
    <row r="4" spans="1:15" ht="15.75" x14ac:dyDescent="0.25">
      <c r="A4" s="61" t="s">
        <v>32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x14ac:dyDescent="0.25">
      <c r="A5" s="23" t="s">
        <v>33</v>
      </c>
      <c r="B5" s="67" t="s">
        <v>8</v>
      </c>
      <c r="C5" s="67"/>
      <c r="D5" s="67"/>
      <c r="E5" s="67"/>
      <c r="F5" s="24" t="s">
        <v>34</v>
      </c>
      <c r="G5" s="24" t="s">
        <v>35</v>
      </c>
      <c r="H5" s="24" t="s">
        <v>36</v>
      </c>
      <c r="I5" s="24" t="s">
        <v>37</v>
      </c>
      <c r="J5" s="67" t="s">
        <v>38</v>
      </c>
      <c r="K5" s="67"/>
      <c r="L5" s="67" t="s">
        <v>39</v>
      </c>
      <c r="M5" s="67"/>
      <c r="N5" s="67" t="s">
        <v>40</v>
      </c>
      <c r="O5" s="68"/>
    </row>
    <row r="6" spans="1:15" x14ac:dyDescent="0.25">
      <c r="A6" s="35" t="s">
        <v>80</v>
      </c>
      <c r="B6" s="69" t="s">
        <v>72</v>
      </c>
      <c r="C6" s="69"/>
      <c r="D6" s="69"/>
      <c r="E6" s="69"/>
      <c r="F6" s="5">
        <f>H6*3</f>
        <v>6</v>
      </c>
      <c r="G6" s="5">
        <f>SUM(H6:I6)</f>
        <v>2</v>
      </c>
      <c r="H6" s="5">
        <v>2</v>
      </c>
      <c r="I6" s="5">
        <v>0</v>
      </c>
      <c r="J6" s="44">
        <f>L6-N6</f>
        <v>15</v>
      </c>
      <c r="K6" s="44"/>
      <c r="L6" s="44">
        <f>SUM('QUADRO COMPETITIVO'!F13,'QUADRO COMPETITIVO'!G33)</f>
        <v>30</v>
      </c>
      <c r="M6" s="44"/>
      <c r="N6" s="44">
        <f>SUM('QUADRO COMPETITIVO'!G13,'QUADRO COMPETITIVO'!F33)</f>
        <v>15</v>
      </c>
      <c r="O6" s="66"/>
    </row>
    <row r="7" spans="1:15" x14ac:dyDescent="0.25">
      <c r="A7" s="33" t="s">
        <v>81</v>
      </c>
      <c r="B7" s="65" t="s">
        <v>78</v>
      </c>
      <c r="C7" s="65"/>
      <c r="D7" s="65"/>
      <c r="E7" s="65"/>
      <c r="F7" s="5">
        <f>H7*3</f>
        <v>3</v>
      </c>
      <c r="G7" s="5">
        <f t="shared" ref="G7:G8" si="0">SUM(H7:I7)</f>
        <v>2</v>
      </c>
      <c r="H7" s="5">
        <v>1</v>
      </c>
      <c r="I7" s="5">
        <v>1</v>
      </c>
      <c r="J7" s="44">
        <f t="shared" ref="J7:J8" si="1">L7-N7</f>
        <v>4</v>
      </c>
      <c r="K7" s="44"/>
      <c r="L7" s="44">
        <f>SUM('QUADRO COMPETITIVO'!F4,'QUADRO COMPETITIVO'!G13)</f>
        <v>24</v>
      </c>
      <c r="M7" s="44"/>
      <c r="N7" s="44">
        <f>SUM('QUADRO COMPETITIVO'!G4,'QUADRO COMPETITIVO'!F13)</f>
        <v>20</v>
      </c>
      <c r="O7" s="66"/>
    </row>
    <row r="8" spans="1:15" ht="15.75" thickBot="1" x14ac:dyDescent="0.3">
      <c r="A8" s="34" t="s">
        <v>82</v>
      </c>
      <c r="B8" s="70" t="s">
        <v>70</v>
      </c>
      <c r="C8" s="70"/>
      <c r="D8" s="70"/>
      <c r="E8" s="70"/>
      <c r="F8" s="25">
        <f>H8*3</f>
        <v>0</v>
      </c>
      <c r="G8" s="25">
        <f t="shared" si="0"/>
        <v>2</v>
      </c>
      <c r="H8" s="25">
        <v>0</v>
      </c>
      <c r="I8" s="25">
        <v>2</v>
      </c>
      <c r="J8" s="59">
        <f t="shared" si="1"/>
        <v>-19</v>
      </c>
      <c r="K8" s="59"/>
      <c r="L8" s="59">
        <f>SUM('QUADRO COMPETITIVO'!G4,'QUADRO COMPETITIVO'!F33)</f>
        <v>11</v>
      </c>
      <c r="M8" s="59"/>
      <c r="N8" s="59">
        <f>SUM('QUADRO COMPETITIVO'!F4,'QUADRO COMPETITIVO'!G33)</f>
        <v>30</v>
      </c>
      <c r="O8" s="60"/>
    </row>
    <row r="9" spans="1:15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x14ac:dyDescent="0.25">
      <c r="A10" s="61" t="s">
        <v>41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3"/>
    </row>
    <row r="11" spans="1:15" x14ac:dyDescent="0.25">
      <c r="A11" s="23" t="s">
        <v>33</v>
      </c>
      <c r="B11" s="67" t="s">
        <v>8</v>
      </c>
      <c r="C11" s="67"/>
      <c r="D11" s="67"/>
      <c r="E11" s="67"/>
      <c r="F11" s="24" t="s">
        <v>34</v>
      </c>
      <c r="G11" s="24" t="s">
        <v>35</v>
      </c>
      <c r="H11" s="24" t="s">
        <v>36</v>
      </c>
      <c r="I11" s="24" t="s">
        <v>37</v>
      </c>
      <c r="J11" s="67" t="s">
        <v>38</v>
      </c>
      <c r="K11" s="67"/>
      <c r="L11" s="67" t="s">
        <v>39</v>
      </c>
      <c r="M11" s="67"/>
      <c r="N11" s="67" t="s">
        <v>40</v>
      </c>
      <c r="O11" s="68"/>
    </row>
    <row r="12" spans="1:15" x14ac:dyDescent="0.25">
      <c r="A12" s="35" t="s">
        <v>81</v>
      </c>
      <c r="B12" s="69" t="s">
        <v>64</v>
      </c>
      <c r="C12" s="69"/>
      <c r="D12" s="69"/>
      <c r="E12" s="69"/>
      <c r="F12" s="5">
        <f>H12*3</f>
        <v>3</v>
      </c>
      <c r="G12" s="5">
        <f>SUM(H12:I12)</f>
        <v>2</v>
      </c>
      <c r="H12" s="5">
        <v>1</v>
      </c>
      <c r="I12" s="5">
        <v>1</v>
      </c>
      <c r="J12" s="44">
        <f>L12-N12</f>
        <v>10</v>
      </c>
      <c r="K12" s="44"/>
      <c r="L12" s="44">
        <f>SUM('QUADRO COMPETITIVO'!F17,'QUADRO COMPETITIVO'!G37)</f>
        <v>26</v>
      </c>
      <c r="M12" s="44"/>
      <c r="N12" s="44">
        <f>SUM('QUADRO COMPETITIVO'!G17,'QUADRO COMPETITIVO'!F37)</f>
        <v>16</v>
      </c>
      <c r="O12" s="66"/>
    </row>
    <row r="13" spans="1:15" x14ac:dyDescent="0.25">
      <c r="A13" s="33" t="s">
        <v>82</v>
      </c>
      <c r="B13" s="65" t="s">
        <v>63</v>
      </c>
      <c r="C13" s="65"/>
      <c r="D13" s="65"/>
      <c r="E13" s="65"/>
      <c r="F13" s="5">
        <f t="shared" ref="F13:F14" si="2">H13*3</f>
        <v>0</v>
      </c>
      <c r="G13" s="5">
        <f>SUM(H13:I13)</f>
        <v>2</v>
      </c>
      <c r="H13" s="5">
        <v>0</v>
      </c>
      <c r="I13" s="5">
        <v>2</v>
      </c>
      <c r="J13" s="44">
        <f>L13-N13</f>
        <v>-24</v>
      </c>
      <c r="K13" s="44"/>
      <c r="L13" s="44">
        <f>SUM('QUADRO COMPETITIVO'!G17,'QUADRO COMPETITIVO'!F5)</f>
        <v>6</v>
      </c>
      <c r="M13" s="44"/>
      <c r="N13" s="44">
        <f>SUM('QUADRO COMPETITIVO'!G5,'QUADRO COMPETITIVO'!F17)</f>
        <v>30</v>
      </c>
      <c r="O13" s="66"/>
    </row>
    <row r="14" spans="1:15" ht="15.75" thickBot="1" x14ac:dyDescent="0.3">
      <c r="A14" s="36" t="s">
        <v>80</v>
      </c>
      <c r="B14" s="64" t="s">
        <v>73</v>
      </c>
      <c r="C14" s="64"/>
      <c r="D14" s="64"/>
      <c r="E14" s="64"/>
      <c r="F14" s="25">
        <f t="shared" si="2"/>
        <v>6</v>
      </c>
      <c r="G14" s="25">
        <f>SUM(H14:I14)</f>
        <v>2</v>
      </c>
      <c r="H14" s="25">
        <v>2</v>
      </c>
      <c r="I14" s="25">
        <v>0</v>
      </c>
      <c r="J14" s="59">
        <f>L14-N14</f>
        <v>14</v>
      </c>
      <c r="K14" s="59"/>
      <c r="L14" s="59">
        <f>SUM('QUADRO COMPETITIVO'!G5,'QUADRO COMPETITIVO'!F37)</f>
        <v>30</v>
      </c>
      <c r="M14" s="59"/>
      <c r="N14" s="59">
        <f>SUM('QUADRO COMPETITIVO'!F5,'QUADRO COMPETITIVO'!G37)</f>
        <v>16</v>
      </c>
      <c r="O14" s="60"/>
    </row>
    <row r="15" spans="1:15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x14ac:dyDescent="0.25">
      <c r="A16" s="61" t="s">
        <v>42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3"/>
    </row>
    <row r="17" spans="1:15" x14ac:dyDescent="0.25">
      <c r="A17" s="23" t="s">
        <v>33</v>
      </c>
      <c r="B17" s="67" t="s">
        <v>8</v>
      </c>
      <c r="C17" s="67"/>
      <c r="D17" s="67"/>
      <c r="E17" s="67"/>
      <c r="F17" s="24" t="s">
        <v>34</v>
      </c>
      <c r="G17" s="24" t="s">
        <v>35</v>
      </c>
      <c r="H17" s="24" t="s">
        <v>36</v>
      </c>
      <c r="I17" s="24" t="s">
        <v>37</v>
      </c>
      <c r="J17" s="67" t="s">
        <v>38</v>
      </c>
      <c r="K17" s="67"/>
      <c r="L17" s="67" t="s">
        <v>39</v>
      </c>
      <c r="M17" s="67"/>
      <c r="N17" s="67" t="s">
        <v>40</v>
      </c>
      <c r="O17" s="68"/>
    </row>
    <row r="18" spans="1:15" x14ac:dyDescent="0.25">
      <c r="A18" s="35" t="s">
        <v>81</v>
      </c>
      <c r="B18" s="69" t="s">
        <v>66</v>
      </c>
      <c r="C18" s="69"/>
      <c r="D18" s="69"/>
      <c r="E18" s="69"/>
      <c r="F18" s="5">
        <f>H18*3</f>
        <v>3</v>
      </c>
      <c r="G18" s="5">
        <f>SUM(H18:I18)</f>
        <v>2</v>
      </c>
      <c r="H18" s="5">
        <v>1</v>
      </c>
      <c r="I18" s="5">
        <v>1</v>
      </c>
      <c r="J18" s="44">
        <f>L18-N18</f>
        <v>5</v>
      </c>
      <c r="K18" s="44"/>
      <c r="L18" s="44">
        <f>SUM('QUADRO COMPETITIVO'!F21,'QUADRO COMPETITIVO'!G41)</f>
        <v>26</v>
      </c>
      <c r="M18" s="44"/>
      <c r="N18" s="44">
        <f>SUM('QUADRO COMPETITIVO'!G21,'QUADRO COMPETITIVO'!F41)</f>
        <v>21</v>
      </c>
      <c r="O18" s="66"/>
    </row>
    <row r="19" spans="1:15" x14ac:dyDescent="0.25">
      <c r="A19" s="33" t="s">
        <v>82</v>
      </c>
      <c r="B19" s="65" t="s">
        <v>65</v>
      </c>
      <c r="C19" s="65"/>
      <c r="D19" s="65"/>
      <c r="E19" s="65"/>
      <c r="F19" s="5">
        <f t="shared" ref="F19:F20" si="3">H19*3</f>
        <v>0</v>
      </c>
      <c r="G19" s="5">
        <f t="shared" ref="G19:G20" si="4">SUM(H19:I19)</f>
        <v>2</v>
      </c>
      <c r="H19" s="5">
        <v>0</v>
      </c>
      <c r="I19" s="5">
        <v>2</v>
      </c>
      <c r="J19" s="44">
        <f t="shared" ref="J19:J20" si="5">L19-N19</f>
        <v>-21</v>
      </c>
      <c r="K19" s="44"/>
      <c r="L19" s="44">
        <f>SUM('QUADRO COMPETITIVO'!G21,'QUADRO COMPETITIVO'!F8)</f>
        <v>9</v>
      </c>
      <c r="M19" s="44"/>
      <c r="N19" s="44">
        <f>SUM('QUADRO COMPETITIVO'!G8,'QUADRO COMPETITIVO'!F21)</f>
        <v>30</v>
      </c>
      <c r="O19" s="66"/>
    </row>
    <row r="20" spans="1:15" ht="15.75" thickBot="1" x14ac:dyDescent="0.3">
      <c r="A20" s="36" t="s">
        <v>80</v>
      </c>
      <c r="B20" s="64" t="s">
        <v>76</v>
      </c>
      <c r="C20" s="64"/>
      <c r="D20" s="64"/>
      <c r="E20" s="64"/>
      <c r="F20" s="25">
        <f t="shared" si="3"/>
        <v>6</v>
      </c>
      <c r="G20" s="25">
        <f t="shared" si="4"/>
        <v>2</v>
      </c>
      <c r="H20" s="25">
        <v>2</v>
      </c>
      <c r="I20" s="25">
        <v>0</v>
      </c>
      <c r="J20" s="59">
        <f t="shared" si="5"/>
        <v>16</v>
      </c>
      <c r="K20" s="59"/>
      <c r="L20" s="59">
        <f>SUM('QUADRO COMPETITIVO'!G8,'QUADRO COMPETITIVO'!F41)</f>
        <v>30</v>
      </c>
      <c r="M20" s="59"/>
      <c r="N20" s="59">
        <f>SUM('QUADRO COMPETITIVO'!F8,'QUADRO COMPETITIVO'!G41)</f>
        <v>14</v>
      </c>
      <c r="O20" s="60"/>
    </row>
    <row r="21" spans="1:15" ht="15.7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x14ac:dyDescent="0.25">
      <c r="A22" s="61" t="s">
        <v>43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3"/>
    </row>
    <row r="23" spans="1:15" x14ac:dyDescent="0.25">
      <c r="A23" s="23" t="s">
        <v>33</v>
      </c>
      <c r="B23" s="67" t="s">
        <v>8</v>
      </c>
      <c r="C23" s="67"/>
      <c r="D23" s="67"/>
      <c r="E23" s="67"/>
      <c r="F23" s="24" t="s">
        <v>34</v>
      </c>
      <c r="G23" s="24" t="s">
        <v>35</v>
      </c>
      <c r="H23" s="24" t="s">
        <v>36</v>
      </c>
      <c r="I23" s="24" t="s">
        <v>37</v>
      </c>
      <c r="J23" s="67" t="s">
        <v>38</v>
      </c>
      <c r="K23" s="67"/>
      <c r="L23" s="67" t="s">
        <v>39</v>
      </c>
      <c r="M23" s="67"/>
      <c r="N23" s="67" t="s">
        <v>40</v>
      </c>
      <c r="O23" s="68"/>
    </row>
    <row r="24" spans="1:15" x14ac:dyDescent="0.25">
      <c r="A24" s="35" t="s">
        <v>80</v>
      </c>
      <c r="B24" s="69" t="s">
        <v>71</v>
      </c>
      <c r="C24" s="69"/>
      <c r="D24" s="69"/>
      <c r="E24" s="69"/>
      <c r="F24" s="5">
        <f>H24*3</f>
        <v>6</v>
      </c>
      <c r="G24" s="5">
        <f>SUM(H24:I24)</f>
        <v>2</v>
      </c>
      <c r="H24" s="5">
        <v>2</v>
      </c>
      <c r="I24" s="5">
        <v>0</v>
      </c>
      <c r="J24" s="44">
        <f>L24-N24</f>
        <v>11</v>
      </c>
      <c r="K24" s="44"/>
      <c r="L24" s="44">
        <f>SUM('QUADRO COMPETITIVO'!F25,'QUADRO COMPETITIVO'!G45)</f>
        <v>30</v>
      </c>
      <c r="M24" s="44"/>
      <c r="N24" s="44">
        <f>SUM('QUADRO COMPETITIVO'!F45,'QUADRO COMPETITIVO'!G25)</f>
        <v>19</v>
      </c>
      <c r="O24" s="66"/>
    </row>
    <row r="25" spans="1:15" x14ac:dyDescent="0.25">
      <c r="A25" s="33" t="s">
        <v>82</v>
      </c>
      <c r="B25" s="65" t="s">
        <v>68</v>
      </c>
      <c r="C25" s="65"/>
      <c r="D25" s="65"/>
      <c r="E25" s="65"/>
      <c r="F25" s="5">
        <f t="shared" ref="F25:F26" si="6">H25*3</f>
        <v>0</v>
      </c>
      <c r="G25" s="5">
        <f t="shared" ref="G25:G26" si="7">SUM(H25:I25)</f>
        <v>2</v>
      </c>
      <c r="H25" s="5">
        <v>0</v>
      </c>
      <c r="I25" s="5">
        <v>2</v>
      </c>
      <c r="J25" s="44">
        <f t="shared" ref="J25:J26" si="8">L25-N25</f>
        <v>-15</v>
      </c>
      <c r="K25" s="44"/>
      <c r="L25" s="44">
        <f>SUM('QUADRO COMPETITIVO'!G25,'QUADRO COMPETITIVO'!F9)</f>
        <v>15</v>
      </c>
      <c r="M25" s="44"/>
      <c r="N25" s="44">
        <f>SUM('QUADRO COMPETITIVO'!G9,'QUADRO COMPETITIVO'!F25)</f>
        <v>30</v>
      </c>
      <c r="O25" s="66"/>
    </row>
    <row r="26" spans="1:15" ht="15.75" thickBot="1" x14ac:dyDescent="0.3">
      <c r="A26" s="36" t="s">
        <v>81</v>
      </c>
      <c r="B26" s="64" t="s">
        <v>74</v>
      </c>
      <c r="C26" s="64"/>
      <c r="D26" s="64"/>
      <c r="E26" s="64"/>
      <c r="F26" s="25">
        <f t="shared" si="6"/>
        <v>3</v>
      </c>
      <c r="G26" s="25">
        <f t="shared" si="7"/>
        <v>2</v>
      </c>
      <c r="H26" s="25">
        <v>1</v>
      </c>
      <c r="I26" s="25">
        <v>1</v>
      </c>
      <c r="J26" s="59">
        <f t="shared" si="8"/>
        <v>4</v>
      </c>
      <c r="K26" s="59"/>
      <c r="L26" s="59">
        <f>SUM('QUADRO COMPETITIVO'!G9,'QUADRO COMPETITIVO'!F45)</f>
        <v>28</v>
      </c>
      <c r="M26" s="59"/>
      <c r="N26" s="59">
        <f>SUM('QUADRO COMPETITIVO'!G45,'QUADRO COMPETITIVO'!F9)</f>
        <v>24</v>
      </c>
      <c r="O26" s="60"/>
    </row>
    <row r="27" spans="1:15" ht="15.75" thickBo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x14ac:dyDescent="0.25">
      <c r="A28" s="61" t="s">
        <v>44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3"/>
    </row>
    <row r="29" spans="1:15" x14ac:dyDescent="0.25">
      <c r="A29" s="23" t="s">
        <v>33</v>
      </c>
      <c r="B29" s="67" t="s">
        <v>8</v>
      </c>
      <c r="C29" s="67"/>
      <c r="D29" s="67"/>
      <c r="E29" s="67"/>
      <c r="F29" s="24" t="s">
        <v>34</v>
      </c>
      <c r="G29" s="24" t="s">
        <v>35</v>
      </c>
      <c r="H29" s="24" t="s">
        <v>36</v>
      </c>
      <c r="I29" s="24" t="s">
        <v>37</v>
      </c>
      <c r="J29" s="67" t="s">
        <v>38</v>
      </c>
      <c r="K29" s="67"/>
      <c r="L29" s="67" t="s">
        <v>39</v>
      </c>
      <c r="M29" s="67"/>
      <c r="N29" s="67" t="s">
        <v>40</v>
      </c>
      <c r="O29" s="68"/>
    </row>
    <row r="30" spans="1:15" x14ac:dyDescent="0.25">
      <c r="A30" s="33" t="s">
        <v>81</v>
      </c>
      <c r="B30" s="65" t="s">
        <v>69</v>
      </c>
      <c r="C30" s="65"/>
      <c r="D30" s="65"/>
      <c r="E30" s="65"/>
      <c r="F30" s="5">
        <f>H30*3</f>
        <v>3</v>
      </c>
      <c r="G30" s="5">
        <f>SUM(H30:I30)</f>
        <v>2</v>
      </c>
      <c r="H30" s="5">
        <v>1</v>
      </c>
      <c r="I30" s="5">
        <v>1</v>
      </c>
      <c r="J30" s="44">
        <f>L30-N30</f>
        <v>-4</v>
      </c>
      <c r="K30" s="44"/>
      <c r="L30" s="44">
        <f>SUM('QUADRO COMPETITIVO'!F29,'QUADRO COMPETITIVO'!G49)</f>
        <v>24</v>
      </c>
      <c r="M30" s="44"/>
      <c r="N30" s="44">
        <f>SUM('QUADRO COMPETITIVO'!F49,'QUADRO COMPETITIVO'!G29)</f>
        <v>28</v>
      </c>
      <c r="O30" s="66"/>
    </row>
    <row r="31" spans="1:15" x14ac:dyDescent="0.25">
      <c r="A31" s="33" t="s">
        <v>82</v>
      </c>
      <c r="B31" s="65" t="s">
        <v>67</v>
      </c>
      <c r="C31" s="65"/>
      <c r="D31" s="65"/>
      <c r="E31" s="65"/>
      <c r="F31" s="5">
        <f t="shared" ref="F31:F32" si="9">H31*3</f>
        <v>0</v>
      </c>
      <c r="G31" s="5">
        <f t="shared" ref="G31:G32" si="10">SUM(H31:I31)</f>
        <v>2</v>
      </c>
      <c r="H31" s="5">
        <v>0</v>
      </c>
      <c r="I31" s="5">
        <v>2</v>
      </c>
      <c r="J31" s="44">
        <f t="shared" ref="J31:J32" si="11">L31-N31</f>
        <v>-10</v>
      </c>
      <c r="K31" s="44"/>
      <c r="L31" s="44">
        <f>SUM('QUADRO COMPETITIVO'!G29,'QUADRO COMPETITIVO'!F12)</f>
        <v>20</v>
      </c>
      <c r="M31" s="44"/>
      <c r="N31" s="44">
        <f>SUM('QUADRO COMPETITIVO'!F29,'QUADRO COMPETITIVO'!G12)</f>
        <v>30</v>
      </c>
      <c r="O31" s="66"/>
    </row>
    <row r="32" spans="1:15" ht="15.75" thickBot="1" x14ac:dyDescent="0.3">
      <c r="A32" s="36" t="s">
        <v>80</v>
      </c>
      <c r="B32" s="64" t="s">
        <v>62</v>
      </c>
      <c r="C32" s="64"/>
      <c r="D32" s="64"/>
      <c r="E32" s="64"/>
      <c r="F32" s="25">
        <f t="shared" si="9"/>
        <v>6</v>
      </c>
      <c r="G32" s="25">
        <f t="shared" si="10"/>
        <v>2</v>
      </c>
      <c r="H32" s="25">
        <v>2</v>
      </c>
      <c r="I32" s="25">
        <v>0</v>
      </c>
      <c r="J32" s="59">
        <f t="shared" si="11"/>
        <v>14</v>
      </c>
      <c r="K32" s="59"/>
      <c r="L32" s="59">
        <f>SUM('QUADRO COMPETITIVO'!G12,'QUADRO COMPETITIVO'!F49)</f>
        <v>30</v>
      </c>
      <c r="M32" s="59"/>
      <c r="N32" s="59">
        <f>SUM('QUADRO COMPETITIVO'!F12,'QUADRO COMPETITIVO'!G49)</f>
        <v>16</v>
      </c>
      <c r="O32" s="60"/>
    </row>
  </sheetData>
  <sheetProtection algorithmName="SHA-512" hashValue="et9jAIf1AC7YFrmOYu2LROr2JZQRTe1iImGL9cALG9UrsQiKCK7mn3+iXguqopqyzKcGRxPWpicWgFf2rj1KwQ==" saltValue="QjjRq4ocoQE/tsemEHeOzw==" spinCount="100000" sheet="1" objects="1" scenarios="1" selectLockedCells="1" selectUnlockedCells="1"/>
  <mergeCells count="86">
    <mergeCell ref="A1:O2"/>
    <mergeCell ref="A4:O4"/>
    <mergeCell ref="J5:K5"/>
    <mergeCell ref="L5:M5"/>
    <mergeCell ref="N5:O5"/>
    <mergeCell ref="B5:E5"/>
    <mergeCell ref="J6:K6"/>
    <mergeCell ref="L6:M6"/>
    <mergeCell ref="N6:O6"/>
    <mergeCell ref="B6:E6"/>
    <mergeCell ref="B7:E7"/>
    <mergeCell ref="J7:K7"/>
    <mergeCell ref="L7:M7"/>
    <mergeCell ref="N7:O7"/>
    <mergeCell ref="N8:O8"/>
    <mergeCell ref="A10:O10"/>
    <mergeCell ref="B11:E11"/>
    <mergeCell ref="J11:K11"/>
    <mergeCell ref="L11:M11"/>
    <mergeCell ref="N11:O11"/>
    <mergeCell ref="B8:E8"/>
    <mergeCell ref="J8:K8"/>
    <mergeCell ref="L8:M8"/>
    <mergeCell ref="B17:E17"/>
    <mergeCell ref="J17:K17"/>
    <mergeCell ref="L17:M17"/>
    <mergeCell ref="N17:O17"/>
    <mergeCell ref="B12:E12"/>
    <mergeCell ref="J12:K12"/>
    <mergeCell ref="L12:M12"/>
    <mergeCell ref="N12:O12"/>
    <mergeCell ref="B13:E13"/>
    <mergeCell ref="J13:K13"/>
    <mergeCell ref="L13:M13"/>
    <mergeCell ref="N13:O13"/>
    <mergeCell ref="B14:E14"/>
    <mergeCell ref="J14:K14"/>
    <mergeCell ref="L14:M14"/>
    <mergeCell ref="N14:O14"/>
    <mergeCell ref="A16:O16"/>
    <mergeCell ref="B23:E23"/>
    <mergeCell ref="J23:K23"/>
    <mergeCell ref="L23:M23"/>
    <mergeCell ref="N23:O23"/>
    <mergeCell ref="B18:E18"/>
    <mergeCell ref="J18:K18"/>
    <mergeCell ref="L18:M18"/>
    <mergeCell ref="N18:O18"/>
    <mergeCell ref="B19:E19"/>
    <mergeCell ref="J19:K19"/>
    <mergeCell ref="L19:M19"/>
    <mergeCell ref="N19:O19"/>
    <mergeCell ref="B20:E20"/>
    <mergeCell ref="J20:K20"/>
    <mergeCell ref="L20:M20"/>
    <mergeCell ref="N20:O20"/>
    <mergeCell ref="A22:O22"/>
    <mergeCell ref="B29:E29"/>
    <mergeCell ref="J29:K29"/>
    <mergeCell ref="L29:M29"/>
    <mergeCell ref="N29:O29"/>
    <mergeCell ref="B24:E24"/>
    <mergeCell ref="J24:K24"/>
    <mergeCell ref="L24:M24"/>
    <mergeCell ref="N24:O24"/>
    <mergeCell ref="B25:E25"/>
    <mergeCell ref="J25:K25"/>
    <mergeCell ref="L25:M25"/>
    <mergeCell ref="N25:O25"/>
    <mergeCell ref="B26:E26"/>
    <mergeCell ref="J26:K26"/>
    <mergeCell ref="L26:M26"/>
    <mergeCell ref="N26:O26"/>
    <mergeCell ref="A28:O28"/>
    <mergeCell ref="B32:E32"/>
    <mergeCell ref="J32:K32"/>
    <mergeCell ref="L32:M32"/>
    <mergeCell ref="N32:O32"/>
    <mergeCell ref="B30:E30"/>
    <mergeCell ref="J30:K30"/>
    <mergeCell ref="L30:M30"/>
    <mergeCell ref="N30:O30"/>
    <mergeCell ref="B31:E31"/>
    <mergeCell ref="J31:K31"/>
    <mergeCell ref="L31:M31"/>
    <mergeCell ref="N31:O3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FF4B0-D984-4777-BED2-14667B51461A}">
  <dimension ref="A1:O20"/>
  <sheetViews>
    <sheetView workbookViewId="0">
      <selection activeCell="M22" sqref="M22"/>
    </sheetView>
  </sheetViews>
  <sheetFormatPr defaultRowHeight="15" x14ac:dyDescent="0.25"/>
  <sheetData>
    <row r="1" spans="1:15" x14ac:dyDescent="0.25">
      <c r="A1" s="55" t="s">
        <v>45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75" thickBot="1" x14ac:dyDescent="0.3"/>
    <row r="4" spans="1:15" ht="15.75" x14ac:dyDescent="0.25">
      <c r="A4" s="61" t="s">
        <v>32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x14ac:dyDescent="0.25">
      <c r="A5" s="23" t="s">
        <v>33</v>
      </c>
      <c r="B5" s="67" t="s">
        <v>8</v>
      </c>
      <c r="C5" s="67"/>
      <c r="D5" s="67"/>
      <c r="E5" s="67"/>
      <c r="F5" s="24" t="s">
        <v>34</v>
      </c>
      <c r="G5" s="24" t="s">
        <v>35</v>
      </c>
      <c r="H5" s="24" t="s">
        <v>36</v>
      </c>
      <c r="I5" s="24" t="s">
        <v>37</v>
      </c>
      <c r="J5" s="67" t="s">
        <v>38</v>
      </c>
      <c r="K5" s="67"/>
      <c r="L5" s="67" t="s">
        <v>39</v>
      </c>
      <c r="M5" s="67"/>
      <c r="N5" s="67" t="s">
        <v>40</v>
      </c>
      <c r="O5" s="68"/>
    </row>
    <row r="6" spans="1:15" x14ac:dyDescent="0.25">
      <c r="A6" s="35" t="s">
        <v>80</v>
      </c>
      <c r="B6" s="69" t="s">
        <v>79</v>
      </c>
      <c r="C6" s="69"/>
      <c r="D6" s="69"/>
      <c r="E6" s="69"/>
      <c r="F6" s="5">
        <f>H6*3</f>
        <v>6</v>
      </c>
      <c r="G6" s="5">
        <f>SUM(H6:I6)</f>
        <v>2</v>
      </c>
      <c r="H6" s="5">
        <v>2</v>
      </c>
      <c r="I6" s="5">
        <v>0</v>
      </c>
      <c r="J6" s="44">
        <f>L6-N6</f>
        <v>8</v>
      </c>
      <c r="K6" s="44"/>
      <c r="L6" s="44">
        <f>SUM('QUADRO COMPETITIVO'!F18,'QUADRO COMPETITIVO'!G30)</f>
        <v>30</v>
      </c>
      <c r="M6" s="44"/>
      <c r="N6" s="44">
        <f>SUM('QUADRO COMPETITIVO'!G18,'QUADRO COMPETITIVO'!F30)</f>
        <v>22</v>
      </c>
      <c r="O6" s="66"/>
    </row>
    <row r="7" spans="1:15" x14ac:dyDescent="0.25">
      <c r="A7" s="33" t="s">
        <v>81</v>
      </c>
      <c r="B7" s="71" t="s">
        <v>56</v>
      </c>
      <c r="C7" s="71"/>
      <c r="D7" s="71"/>
      <c r="E7" s="71"/>
      <c r="F7" s="5">
        <f>H7*3</f>
        <v>3</v>
      </c>
      <c r="G7" s="5">
        <f t="shared" ref="G7:G8" si="0">SUM(H7:I7)</f>
        <v>2</v>
      </c>
      <c r="H7" s="5">
        <v>1</v>
      </c>
      <c r="I7" s="5">
        <v>1</v>
      </c>
      <c r="J7" s="44">
        <f t="shared" ref="J7:J8" si="1">L7-N7</f>
        <v>2</v>
      </c>
      <c r="K7" s="44"/>
      <c r="L7" s="44">
        <f>SUM('QUADRO COMPETITIVO'!G18,'QUADRO COMPETITIVO'!F6)</f>
        <v>26</v>
      </c>
      <c r="M7" s="44"/>
      <c r="N7" s="44">
        <f>SUM('QUADRO COMPETITIVO'!G6,'QUADRO COMPETITIVO'!F18)</f>
        <v>24</v>
      </c>
      <c r="O7" s="66"/>
    </row>
    <row r="8" spans="1:15" ht="15.75" thickBot="1" x14ac:dyDescent="0.3">
      <c r="A8" s="34" t="s">
        <v>82</v>
      </c>
      <c r="B8" s="70" t="s">
        <v>55</v>
      </c>
      <c r="C8" s="70"/>
      <c r="D8" s="70"/>
      <c r="E8" s="70"/>
      <c r="F8" s="25">
        <f>H8*3</f>
        <v>0</v>
      </c>
      <c r="G8" s="25">
        <f t="shared" si="0"/>
        <v>2</v>
      </c>
      <c r="H8" s="25">
        <v>0</v>
      </c>
      <c r="I8" s="25">
        <v>2</v>
      </c>
      <c r="J8" s="59">
        <f t="shared" si="1"/>
        <v>-10</v>
      </c>
      <c r="K8" s="59"/>
      <c r="L8" s="59">
        <f>SUM('QUADRO COMPETITIVO'!G6,'QUADRO COMPETITIVO'!F30)</f>
        <v>20</v>
      </c>
      <c r="M8" s="59"/>
      <c r="N8" s="59">
        <f>SUM('QUADRO COMPETITIVO'!G30,'QUADRO COMPETITIVO'!F6)</f>
        <v>30</v>
      </c>
      <c r="O8" s="60"/>
    </row>
    <row r="9" spans="1:15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x14ac:dyDescent="0.25">
      <c r="A10" s="61" t="s">
        <v>41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3"/>
    </row>
    <row r="11" spans="1:15" x14ac:dyDescent="0.25">
      <c r="A11" s="23" t="s">
        <v>33</v>
      </c>
      <c r="B11" s="67" t="s">
        <v>8</v>
      </c>
      <c r="C11" s="67"/>
      <c r="D11" s="67"/>
      <c r="E11" s="67"/>
      <c r="F11" s="24" t="s">
        <v>34</v>
      </c>
      <c r="G11" s="24" t="s">
        <v>35</v>
      </c>
      <c r="H11" s="24" t="s">
        <v>36</v>
      </c>
      <c r="I11" s="24" t="s">
        <v>37</v>
      </c>
      <c r="J11" s="67" t="s">
        <v>38</v>
      </c>
      <c r="K11" s="67"/>
      <c r="L11" s="67" t="s">
        <v>39</v>
      </c>
      <c r="M11" s="67"/>
      <c r="N11" s="67" t="s">
        <v>40</v>
      </c>
      <c r="O11" s="68"/>
    </row>
    <row r="12" spans="1:15" x14ac:dyDescent="0.25">
      <c r="A12" s="33" t="s">
        <v>82</v>
      </c>
      <c r="B12" s="65" t="s">
        <v>58</v>
      </c>
      <c r="C12" s="65"/>
      <c r="D12" s="65"/>
      <c r="E12" s="65"/>
      <c r="F12" s="5">
        <f>H12*3</f>
        <v>0</v>
      </c>
      <c r="G12" s="5">
        <f>SUM(H12:I12)</f>
        <v>2</v>
      </c>
      <c r="H12" s="5">
        <v>0</v>
      </c>
      <c r="I12" s="5">
        <v>2</v>
      </c>
      <c r="J12" s="44">
        <f>L12-N12</f>
        <v>-30</v>
      </c>
      <c r="K12" s="44"/>
      <c r="L12" s="44">
        <f>SUM('QUADRO COMPETITIVO'!F22,'QUADRO COMPETITIVO'!G34)</f>
        <v>0</v>
      </c>
      <c r="M12" s="44"/>
      <c r="N12" s="44">
        <f>SUM('QUADRO COMPETITIVO'!G22,'QUADRO COMPETITIVO'!F34)</f>
        <v>30</v>
      </c>
      <c r="O12" s="66"/>
    </row>
    <row r="13" spans="1:15" x14ac:dyDescent="0.25">
      <c r="A13" s="35" t="s">
        <v>80</v>
      </c>
      <c r="B13" s="69" t="s">
        <v>77</v>
      </c>
      <c r="C13" s="69"/>
      <c r="D13" s="69"/>
      <c r="E13" s="69"/>
      <c r="F13" s="5">
        <f t="shared" ref="F13:F14" si="2">H13*3</f>
        <v>6</v>
      </c>
      <c r="G13" s="5">
        <f>SUM(H13:I13)</f>
        <v>2</v>
      </c>
      <c r="H13" s="5">
        <v>2</v>
      </c>
      <c r="I13" s="5">
        <v>0</v>
      </c>
      <c r="J13" s="44">
        <f>L13-N13</f>
        <v>22</v>
      </c>
      <c r="K13" s="44"/>
      <c r="L13" s="44">
        <f>SUM('QUADRO COMPETITIVO'!G22,'QUADRO COMPETITIVO'!F10)</f>
        <v>30</v>
      </c>
      <c r="M13" s="44"/>
      <c r="N13" s="44">
        <f>SUM('QUADRO COMPETITIVO'!G10,'QUADRO COMPETITIVO'!F22)</f>
        <v>8</v>
      </c>
      <c r="O13" s="66"/>
    </row>
    <row r="14" spans="1:15" ht="15.75" thickBot="1" x14ac:dyDescent="0.3">
      <c r="A14" s="34" t="s">
        <v>81</v>
      </c>
      <c r="B14" s="70" t="s">
        <v>57</v>
      </c>
      <c r="C14" s="70"/>
      <c r="D14" s="70"/>
      <c r="E14" s="70"/>
      <c r="F14" s="25">
        <f t="shared" si="2"/>
        <v>3</v>
      </c>
      <c r="G14" s="25">
        <f>SUM(H14:I14)</f>
        <v>2</v>
      </c>
      <c r="H14" s="25">
        <v>1</v>
      </c>
      <c r="I14" s="25">
        <v>1</v>
      </c>
      <c r="J14" s="59">
        <f>L14-N14</f>
        <v>8</v>
      </c>
      <c r="K14" s="59"/>
      <c r="L14" s="59">
        <f>SUM('QUADRO COMPETITIVO'!G10,'QUADRO COMPETITIVO'!F34)</f>
        <v>23</v>
      </c>
      <c r="M14" s="59"/>
      <c r="N14" s="59">
        <f>SUM('QUADRO COMPETITIVO'!G34,'QUADRO COMPETITIVO'!F10)</f>
        <v>15</v>
      </c>
      <c r="O14" s="60"/>
    </row>
    <row r="15" spans="1:15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x14ac:dyDescent="0.25">
      <c r="A16" s="61" t="s">
        <v>42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3"/>
    </row>
    <row r="17" spans="1:15" x14ac:dyDescent="0.25">
      <c r="A17" s="23" t="s">
        <v>33</v>
      </c>
      <c r="B17" s="67" t="s">
        <v>8</v>
      </c>
      <c r="C17" s="67"/>
      <c r="D17" s="67"/>
      <c r="E17" s="67"/>
      <c r="F17" s="24" t="s">
        <v>34</v>
      </c>
      <c r="G17" s="24" t="s">
        <v>35</v>
      </c>
      <c r="H17" s="24" t="s">
        <v>36</v>
      </c>
      <c r="I17" s="24" t="s">
        <v>37</v>
      </c>
      <c r="J17" s="67" t="s">
        <v>38</v>
      </c>
      <c r="K17" s="67"/>
      <c r="L17" s="67" t="s">
        <v>39</v>
      </c>
      <c r="M17" s="67"/>
      <c r="N17" s="67" t="s">
        <v>40</v>
      </c>
      <c r="O17" s="68"/>
    </row>
    <row r="18" spans="1:15" x14ac:dyDescent="0.25">
      <c r="A18" s="35" t="s">
        <v>80</v>
      </c>
      <c r="B18" s="69" t="s">
        <v>61</v>
      </c>
      <c r="C18" s="69"/>
      <c r="D18" s="69"/>
      <c r="E18" s="69"/>
      <c r="F18" s="5">
        <f>H18*3</f>
        <v>6</v>
      </c>
      <c r="G18" s="5">
        <f>SUM(H18:I18)</f>
        <v>2</v>
      </c>
      <c r="H18" s="5">
        <v>2</v>
      </c>
      <c r="I18" s="5">
        <v>0</v>
      </c>
      <c r="J18" s="44">
        <f>L18-N18</f>
        <v>20</v>
      </c>
      <c r="K18" s="44"/>
      <c r="L18" s="44">
        <f>SUM('QUADRO COMPETITIVO'!G38,'QUADRO COMPETITIVO'!F26)</f>
        <v>30</v>
      </c>
      <c r="M18" s="44"/>
      <c r="N18" s="44">
        <f>SUM('QUADRO COMPETITIVO'!F38,'QUADRO COMPETITIVO'!G26)</f>
        <v>10</v>
      </c>
      <c r="O18" s="66"/>
    </row>
    <row r="19" spans="1:15" x14ac:dyDescent="0.25">
      <c r="A19" s="33" t="s">
        <v>82</v>
      </c>
      <c r="B19" s="65" t="s">
        <v>60</v>
      </c>
      <c r="C19" s="65"/>
      <c r="D19" s="65"/>
      <c r="E19" s="65"/>
      <c r="F19" s="5">
        <f t="shared" ref="F19:F20" si="3">H19*3</f>
        <v>3</v>
      </c>
      <c r="G19" s="5">
        <f t="shared" ref="G19:G20" si="4">SUM(H19:I19)</f>
        <v>2</v>
      </c>
      <c r="H19" s="5">
        <v>1</v>
      </c>
      <c r="I19" s="5">
        <v>1</v>
      </c>
      <c r="J19" s="44">
        <f t="shared" ref="J19:J20" si="5">L19-N19</f>
        <v>0</v>
      </c>
      <c r="K19" s="44"/>
      <c r="L19" s="44">
        <v>15</v>
      </c>
      <c r="M19" s="44"/>
      <c r="N19" s="44">
        <v>15</v>
      </c>
      <c r="O19" s="66"/>
    </row>
    <row r="20" spans="1:15" ht="15.75" thickBot="1" x14ac:dyDescent="0.3">
      <c r="A20" s="36" t="s">
        <v>81</v>
      </c>
      <c r="B20" s="64" t="s">
        <v>54</v>
      </c>
      <c r="C20" s="64"/>
      <c r="D20" s="64"/>
      <c r="E20" s="64"/>
      <c r="F20" s="25">
        <f t="shared" si="3"/>
        <v>3</v>
      </c>
      <c r="G20" s="25">
        <f t="shared" si="4"/>
        <v>2</v>
      </c>
      <c r="H20" s="25">
        <v>1</v>
      </c>
      <c r="I20" s="25">
        <v>1</v>
      </c>
      <c r="J20" s="59">
        <f t="shared" si="5"/>
        <v>10</v>
      </c>
      <c r="K20" s="59"/>
      <c r="L20" s="59">
        <f>SUM('QUADRO COMPETITIVO'!G14,'QUADRO COMPETITIVO'!F38)</f>
        <v>25</v>
      </c>
      <c r="M20" s="59"/>
      <c r="N20" s="59">
        <f>SUM('QUADRO COMPETITIVO'!G38,'QUADRO COMPETITIVO'!F14)</f>
        <v>15</v>
      </c>
      <c r="O20" s="60"/>
    </row>
  </sheetData>
  <sheetProtection algorithmName="SHA-512" hashValue="+ewrJZUHir7GgnfQYwCCsFICYmhawTyImxJrj+WBt0CEvvkCXL83Owm9oQLlUsV+74cXYd45TsEg2CRH3oTyjw==" saltValue="e+5dgKeus51nPcaoYVLr5w==" spinCount="100000" sheet="1" objects="1" scenarios="1" selectLockedCells="1" selectUnlockedCells="1"/>
  <mergeCells count="52">
    <mergeCell ref="A1:O2"/>
    <mergeCell ref="A4:O4"/>
    <mergeCell ref="B5:E5"/>
    <mergeCell ref="J5:K5"/>
    <mergeCell ref="L5:M5"/>
    <mergeCell ref="N5:O5"/>
    <mergeCell ref="B11:E11"/>
    <mergeCell ref="J11:K11"/>
    <mergeCell ref="L11:M11"/>
    <mergeCell ref="N11:O11"/>
    <mergeCell ref="B6:E6"/>
    <mergeCell ref="J6:K6"/>
    <mergeCell ref="L6:M6"/>
    <mergeCell ref="N6:O6"/>
    <mergeCell ref="B7:E7"/>
    <mergeCell ref="J7:K7"/>
    <mergeCell ref="L7:M7"/>
    <mergeCell ref="N7:O7"/>
    <mergeCell ref="B8:E8"/>
    <mergeCell ref="J8:K8"/>
    <mergeCell ref="L8:M8"/>
    <mergeCell ref="N8:O8"/>
    <mergeCell ref="A10:O10"/>
    <mergeCell ref="B17:E17"/>
    <mergeCell ref="J17:K17"/>
    <mergeCell ref="L17:M17"/>
    <mergeCell ref="N17:O17"/>
    <mergeCell ref="B12:E12"/>
    <mergeCell ref="J12:K12"/>
    <mergeCell ref="L12:M12"/>
    <mergeCell ref="N12:O12"/>
    <mergeCell ref="B13:E13"/>
    <mergeCell ref="J13:K13"/>
    <mergeCell ref="L13:M13"/>
    <mergeCell ref="N13:O13"/>
    <mergeCell ref="B14:E14"/>
    <mergeCell ref="J14:K14"/>
    <mergeCell ref="L14:M14"/>
    <mergeCell ref="N14:O14"/>
    <mergeCell ref="A16:O16"/>
    <mergeCell ref="B20:E20"/>
    <mergeCell ref="J20:K20"/>
    <mergeCell ref="L20:M20"/>
    <mergeCell ref="N20:O20"/>
    <mergeCell ref="B18:E18"/>
    <mergeCell ref="J18:K18"/>
    <mergeCell ref="L18:M18"/>
    <mergeCell ref="N18:O18"/>
    <mergeCell ref="B19:E19"/>
    <mergeCell ref="J19:K19"/>
    <mergeCell ref="L19:M19"/>
    <mergeCell ref="N19:O1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30DBC-2B1A-4734-AFBE-CB45977F9CB8}">
  <dimension ref="A1:O15"/>
  <sheetViews>
    <sheetView tabSelected="1" zoomScaleNormal="100" workbookViewId="0">
      <selection activeCell="D23" sqref="D23"/>
    </sheetView>
  </sheetViews>
  <sheetFormatPr defaultRowHeight="15" x14ac:dyDescent="0.25"/>
  <sheetData>
    <row r="1" spans="1:15" x14ac:dyDescent="0.25">
      <c r="A1" s="55" t="s">
        <v>46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75" thickBot="1" x14ac:dyDescent="0.3"/>
    <row r="4" spans="1:15" ht="15.75" x14ac:dyDescent="0.25">
      <c r="A4" s="61" t="s">
        <v>32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x14ac:dyDescent="0.25">
      <c r="A5" s="23" t="s">
        <v>33</v>
      </c>
      <c r="B5" s="67" t="s">
        <v>8</v>
      </c>
      <c r="C5" s="67"/>
      <c r="D5" s="67"/>
      <c r="E5" s="67"/>
      <c r="F5" s="24" t="s">
        <v>34</v>
      </c>
      <c r="G5" s="24" t="s">
        <v>35</v>
      </c>
      <c r="H5" s="24" t="s">
        <v>36</v>
      </c>
      <c r="I5" s="24" t="s">
        <v>37</v>
      </c>
      <c r="J5" s="67" t="s">
        <v>38</v>
      </c>
      <c r="K5" s="67"/>
      <c r="L5" s="67" t="s">
        <v>39</v>
      </c>
      <c r="M5" s="67"/>
      <c r="N5" s="67" t="s">
        <v>40</v>
      </c>
      <c r="O5" s="68"/>
    </row>
    <row r="6" spans="1:15" x14ac:dyDescent="0.25">
      <c r="A6" s="35" t="s">
        <v>82</v>
      </c>
      <c r="B6" s="69" t="s">
        <v>50</v>
      </c>
      <c r="C6" s="69"/>
      <c r="D6" s="69"/>
      <c r="E6" s="69"/>
      <c r="F6" s="29">
        <f>H6*3</f>
        <v>3</v>
      </c>
      <c r="G6" s="29">
        <f>SUM(H6:I6)</f>
        <v>3</v>
      </c>
      <c r="H6" s="29">
        <v>1</v>
      </c>
      <c r="I6" s="29">
        <v>2</v>
      </c>
      <c r="J6" s="44">
        <f>L6-N6</f>
        <v>4</v>
      </c>
      <c r="K6" s="44"/>
      <c r="L6" s="44">
        <f>SUM('QUADRO COMPETITIVO'!F23,'QUADRO COMPETITIVO'!G35)</f>
        <v>21</v>
      </c>
      <c r="M6" s="44"/>
      <c r="N6" s="44">
        <f>SUM('QUADRO COMPETITIVO'!G23,'QUADRO COMPETITIVO'!F35)</f>
        <v>17</v>
      </c>
      <c r="O6" s="66"/>
    </row>
    <row r="7" spans="1:15" x14ac:dyDescent="0.25">
      <c r="A7" s="33" t="s">
        <v>83</v>
      </c>
      <c r="B7" s="65" t="s">
        <v>53</v>
      </c>
      <c r="C7" s="65"/>
      <c r="D7" s="65"/>
      <c r="E7" s="65"/>
      <c r="F7" s="29">
        <f>H7*3</f>
        <v>0</v>
      </c>
      <c r="G7" s="29">
        <f t="shared" ref="G7:G9" si="0">SUM(H7:I7)</f>
        <v>3</v>
      </c>
      <c r="H7" s="29">
        <v>0</v>
      </c>
      <c r="I7" s="29">
        <v>3</v>
      </c>
      <c r="J7" s="44">
        <f t="shared" ref="J7:J8" si="1">L7-N7</f>
        <v>-19</v>
      </c>
      <c r="K7" s="44"/>
      <c r="L7" s="44">
        <f>SUM('QUADRO COMPETITIVO'!G31,'QUADRO COMPETITIVO'!F11)</f>
        <v>11</v>
      </c>
      <c r="M7" s="44"/>
      <c r="N7" s="44">
        <f>SUM('QUADRO COMPETITIVO'!G11,'QUADRO COMPETITIVO'!F23)</f>
        <v>30</v>
      </c>
      <c r="O7" s="66"/>
    </row>
    <row r="8" spans="1:15" x14ac:dyDescent="0.25">
      <c r="A8" s="35" t="s">
        <v>80</v>
      </c>
      <c r="B8" s="69" t="s">
        <v>52</v>
      </c>
      <c r="C8" s="69"/>
      <c r="D8" s="69"/>
      <c r="E8" s="69"/>
      <c r="F8" s="29">
        <f>H8*3</f>
        <v>9</v>
      </c>
      <c r="G8" s="29">
        <f t="shared" si="0"/>
        <v>3</v>
      </c>
      <c r="H8" s="29">
        <v>3</v>
      </c>
      <c r="I8" s="29">
        <v>0</v>
      </c>
      <c r="J8" s="44">
        <f t="shared" si="1"/>
        <v>17</v>
      </c>
      <c r="K8" s="44"/>
      <c r="L8" s="44">
        <f>SUM('QUADRO COMPETITIVO'!G11,'QUADRO COMPETITIVO'!F19)</f>
        <v>30</v>
      </c>
      <c r="M8" s="44"/>
      <c r="N8" s="44">
        <f>SUM('QUADRO COMPETITIVO'!G19,'QUADRO COMPETITIVO'!F11)</f>
        <v>13</v>
      </c>
      <c r="O8" s="66"/>
    </row>
    <row r="9" spans="1:15" ht="15.75" thickBot="1" x14ac:dyDescent="0.3">
      <c r="A9" s="37" t="s">
        <v>81</v>
      </c>
      <c r="B9" s="64" t="s">
        <v>49</v>
      </c>
      <c r="C9" s="64"/>
      <c r="D9" s="64"/>
      <c r="E9" s="64"/>
      <c r="F9" s="31">
        <f>H9*3</f>
        <v>6</v>
      </c>
      <c r="G9" s="31">
        <f t="shared" si="0"/>
        <v>3</v>
      </c>
      <c r="H9" s="26">
        <v>2</v>
      </c>
      <c r="I9" s="26">
        <v>1</v>
      </c>
      <c r="J9" s="59">
        <f t="shared" ref="J9" si="2">L9-N9</f>
        <v>7</v>
      </c>
      <c r="K9" s="59"/>
      <c r="L9" s="59">
        <f>SUM('QUADRO COMPETITIVO'!F7,'QUADRO COMPETITIVO'!G19)</f>
        <v>22</v>
      </c>
      <c r="M9" s="59"/>
      <c r="N9" s="59">
        <f>SUM('QUADRO COMPETITIVO'!G7,'QUADRO COMPETITIVO'!F19)</f>
        <v>15</v>
      </c>
      <c r="O9" s="60"/>
    </row>
    <row r="10" spans="1:15" ht="15.75" thickBot="1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ht="15.75" x14ac:dyDescent="0.25">
      <c r="A11" s="61" t="s">
        <v>41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3"/>
    </row>
    <row r="12" spans="1:15" x14ac:dyDescent="0.25">
      <c r="A12" s="23" t="s">
        <v>33</v>
      </c>
      <c r="B12" s="67" t="s">
        <v>8</v>
      </c>
      <c r="C12" s="67"/>
      <c r="D12" s="67"/>
      <c r="E12" s="67"/>
      <c r="F12" s="32" t="s">
        <v>34</v>
      </c>
      <c r="G12" s="32" t="s">
        <v>35</v>
      </c>
      <c r="H12" s="32" t="s">
        <v>36</v>
      </c>
      <c r="I12" s="32" t="s">
        <v>37</v>
      </c>
      <c r="J12" s="67" t="s">
        <v>38</v>
      </c>
      <c r="K12" s="67"/>
      <c r="L12" s="67" t="s">
        <v>39</v>
      </c>
      <c r="M12" s="67"/>
      <c r="N12" s="67" t="s">
        <v>40</v>
      </c>
      <c r="O12" s="68"/>
    </row>
    <row r="13" spans="1:15" x14ac:dyDescent="0.25">
      <c r="A13" s="35" t="s">
        <v>80</v>
      </c>
      <c r="B13" s="69" t="s">
        <v>51</v>
      </c>
      <c r="C13" s="69"/>
      <c r="D13" s="69"/>
      <c r="E13" s="69"/>
      <c r="F13" s="29">
        <f>H13*3</f>
        <v>6</v>
      </c>
      <c r="G13" s="29">
        <f>SUM(H13:I13)</f>
        <v>2</v>
      </c>
      <c r="H13" s="29">
        <v>2</v>
      </c>
      <c r="I13" s="29">
        <v>0</v>
      </c>
      <c r="J13" s="44">
        <f>L13-N13</f>
        <v>21</v>
      </c>
      <c r="K13" s="44"/>
      <c r="L13" s="44">
        <f>SUM('QUADRO COMPETITIVO'!F27,'QUADRO COMPETITIVO'!G39)</f>
        <v>30</v>
      </c>
      <c r="M13" s="44"/>
      <c r="N13" s="44">
        <f>SUM('QUADRO COMPETITIVO'!F39,'QUADRO COMPETITIVO'!G27)</f>
        <v>9</v>
      </c>
      <c r="O13" s="66"/>
    </row>
    <row r="14" spans="1:15" x14ac:dyDescent="0.25">
      <c r="A14" s="33" t="s">
        <v>82</v>
      </c>
      <c r="B14" s="65" t="s">
        <v>48</v>
      </c>
      <c r="C14" s="65"/>
      <c r="D14" s="65"/>
      <c r="E14" s="65"/>
      <c r="F14" s="29">
        <f t="shared" ref="F14:F15" si="3">H14*3</f>
        <v>0</v>
      </c>
      <c r="G14" s="29">
        <f>SUM(H14:I14)</f>
        <v>2</v>
      </c>
      <c r="H14" s="29">
        <v>0</v>
      </c>
      <c r="I14" s="29">
        <v>2</v>
      </c>
      <c r="J14" s="44">
        <f>L14-N14</f>
        <v>-15</v>
      </c>
      <c r="K14" s="44"/>
      <c r="L14" s="44">
        <f>SUM('QUADRO COMPETITIVO'!G27,'QUADRO COMPETITIVO'!F15)</f>
        <v>0</v>
      </c>
      <c r="M14" s="44"/>
      <c r="N14" s="44">
        <f>SUM('QUADRO COMPETITIVO'!F27,'QUADRO COMPETITIVO'!G15)</f>
        <v>15</v>
      </c>
      <c r="O14" s="66"/>
    </row>
    <row r="15" spans="1:15" ht="15.75" thickBot="1" x14ac:dyDescent="0.3">
      <c r="A15" s="34" t="s">
        <v>81</v>
      </c>
      <c r="B15" s="70" t="s">
        <v>47</v>
      </c>
      <c r="C15" s="70"/>
      <c r="D15" s="70"/>
      <c r="E15" s="70"/>
      <c r="F15" s="31">
        <f t="shared" si="3"/>
        <v>0</v>
      </c>
      <c r="G15" s="31">
        <f>SUM(H15:I15)</f>
        <v>2</v>
      </c>
      <c r="H15" s="31">
        <v>0</v>
      </c>
      <c r="I15" s="31">
        <v>2</v>
      </c>
      <c r="J15" s="59">
        <f>L15-N15</f>
        <v>-6</v>
      </c>
      <c r="K15" s="59"/>
      <c r="L15" s="59">
        <f>SUM('QUADRO COMPETITIVO'!G15,'QUADRO COMPETITIVO'!F39)</f>
        <v>9</v>
      </c>
      <c r="M15" s="59"/>
      <c r="N15" s="59">
        <f>SUM('QUADRO COMPETITIVO'!G39,'QUADRO COMPETITIVO'!F15)</f>
        <v>15</v>
      </c>
      <c r="O15" s="60"/>
    </row>
  </sheetData>
  <sheetProtection algorithmName="SHA-512" hashValue="ZilP/49xAHrF7RB1jWufOFMnUs4D8zp6OVtHj1c+/JmTKd2UvfjZOutp8QJH14Brv6HK1U9VvhYKKaMfPjlBjA==" saltValue="yCTPAulvmbxm23o1AhS1EA==" spinCount="100000" sheet="1" objects="1" scenarios="1" selectLockedCells="1" selectUnlockedCells="1"/>
  <mergeCells count="39">
    <mergeCell ref="B8:E8"/>
    <mergeCell ref="J8:K8"/>
    <mergeCell ref="L8:M8"/>
    <mergeCell ref="N8:O8"/>
    <mergeCell ref="A1:O2"/>
    <mergeCell ref="A4:O4"/>
    <mergeCell ref="B5:E5"/>
    <mergeCell ref="J5:K5"/>
    <mergeCell ref="L5:M5"/>
    <mergeCell ref="N5:O5"/>
    <mergeCell ref="B6:E6"/>
    <mergeCell ref="J6:K6"/>
    <mergeCell ref="L6:M6"/>
    <mergeCell ref="N6:O6"/>
    <mergeCell ref="B7:E7"/>
    <mergeCell ref="J7:K7"/>
    <mergeCell ref="L7:M7"/>
    <mergeCell ref="N7:O7"/>
    <mergeCell ref="B15:E15"/>
    <mergeCell ref="J15:K15"/>
    <mergeCell ref="L15:M15"/>
    <mergeCell ref="N15:O15"/>
    <mergeCell ref="N12:O12"/>
    <mergeCell ref="B14:E14"/>
    <mergeCell ref="J14:K14"/>
    <mergeCell ref="L14:M14"/>
    <mergeCell ref="N14:O14"/>
    <mergeCell ref="B13:E13"/>
    <mergeCell ref="J13:K13"/>
    <mergeCell ref="L13:M13"/>
    <mergeCell ref="B12:E12"/>
    <mergeCell ref="J12:K12"/>
    <mergeCell ref="L12:M12"/>
    <mergeCell ref="N13:O13"/>
    <mergeCell ref="B9:E9"/>
    <mergeCell ref="J9:K9"/>
    <mergeCell ref="L9:M9"/>
    <mergeCell ref="N9:O9"/>
    <mergeCell ref="A11:O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QUADRO COMPETITIVO</vt:lpstr>
      <vt:lpstr>SECUNDÁRIO</vt:lpstr>
      <vt:lpstr>3.º CICLO</vt:lpstr>
      <vt:lpstr>2.º CICLO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Teixeira</dc:creator>
  <cp:lastModifiedBy>André Teixeira</cp:lastModifiedBy>
  <cp:lastPrinted>2019-06-15T13:51:30Z</cp:lastPrinted>
  <dcterms:created xsi:type="dcterms:W3CDTF">2019-06-11T12:02:45Z</dcterms:created>
  <dcterms:modified xsi:type="dcterms:W3CDTF">2019-06-15T19:36:44Z</dcterms:modified>
</cp:coreProperties>
</file>